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896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52" i="1" l="1"/>
  <c r="J153" i="1" s="1"/>
  <c r="H167" i="1"/>
  <c r="I167" i="1" s="1"/>
  <c r="J167" i="1" s="1"/>
  <c r="L167" i="1" s="1"/>
  <c r="K167" i="1"/>
  <c r="F167" i="1"/>
  <c r="F163" i="1"/>
  <c r="H163" i="1"/>
  <c r="I163" i="1" s="1"/>
  <c r="J163" i="1" s="1"/>
  <c r="L163" i="1" s="1"/>
  <c r="K163" i="1"/>
  <c r="F164" i="1"/>
  <c r="H164" i="1"/>
  <c r="I164" i="1"/>
  <c r="J164" i="1" s="1"/>
  <c r="L164" i="1" s="1"/>
  <c r="K164" i="1"/>
  <c r="K157" i="1"/>
  <c r="K158" i="1"/>
  <c r="K159" i="1"/>
  <c r="K160" i="1"/>
  <c r="K161" i="1"/>
  <c r="K162" i="1"/>
  <c r="K165" i="1"/>
  <c r="K166" i="1"/>
  <c r="K168" i="1"/>
  <c r="K169" i="1"/>
  <c r="K156" i="1"/>
  <c r="H165" i="1"/>
  <c r="I165" i="1" s="1"/>
  <c r="J165" i="1" s="1"/>
  <c r="L165" i="1" s="1"/>
  <c r="H166" i="1"/>
  <c r="I166" i="1" s="1"/>
  <c r="J166" i="1" s="1"/>
  <c r="L166" i="1" s="1"/>
  <c r="H168" i="1"/>
  <c r="I168" i="1" s="1"/>
  <c r="J168" i="1" s="1"/>
  <c r="L168" i="1" s="1"/>
  <c r="H169" i="1"/>
  <c r="I169" i="1" s="1"/>
  <c r="J169" i="1" s="1"/>
  <c r="L169" i="1" s="1"/>
  <c r="F165" i="1"/>
  <c r="F166" i="1"/>
  <c r="F168" i="1"/>
  <c r="F169" i="1"/>
  <c r="E156" i="1"/>
  <c r="H156" i="1" s="1"/>
  <c r="I156" i="1" s="1"/>
  <c r="J156" i="1" s="1"/>
  <c r="L156" i="1" s="1"/>
  <c r="E157" i="1"/>
  <c r="H157" i="1" s="1"/>
  <c r="I157" i="1" s="1"/>
  <c r="J157" i="1" s="1"/>
  <c r="L157" i="1" s="1"/>
  <c r="E158" i="1"/>
  <c r="H158" i="1" s="1"/>
  <c r="I158" i="1" s="1"/>
  <c r="J158" i="1" s="1"/>
  <c r="L158" i="1" s="1"/>
  <c r="E159" i="1"/>
  <c r="H159" i="1" s="1"/>
  <c r="I159" i="1" s="1"/>
  <c r="J159" i="1" s="1"/>
  <c r="L159" i="1" s="1"/>
  <c r="E160" i="1"/>
  <c r="H160" i="1" s="1"/>
  <c r="I160" i="1" s="1"/>
  <c r="J160" i="1" s="1"/>
  <c r="L160" i="1" s="1"/>
  <c r="E161" i="1"/>
  <c r="H161" i="1" s="1"/>
  <c r="I161" i="1" s="1"/>
  <c r="J161" i="1" s="1"/>
  <c r="L161" i="1" s="1"/>
  <c r="E162" i="1"/>
  <c r="H162" i="1" s="1"/>
  <c r="I162" i="1" s="1"/>
  <c r="J162" i="1" s="1"/>
  <c r="L162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N148" i="1"/>
  <c r="E148" i="1"/>
  <c r="D148" i="1"/>
  <c r="F148" i="1" s="1"/>
  <c r="H148" i="1" s="1"/>
  <c r="I148" i="1" s="1"/>
  <c r="J148" i="1" s="1"/>
  <c r="L148" i="1" s="1"/>
  <c r="H147" i="1"/>
  <c r="I147" i="1" s="1"/>
  <c r="J147" i="1" s="1"/>
  <c r="L147" i="1" s="1"/>
  <c r="F147" i="1"/>
  <c r="F144" i="1"/>
  <c r="H144" i="1" s="1"/>
  <c r="I144" i="1" s="1"/>
  <c r="J144" i="1" s="1"/>
  <c r="L144" i="1" s="1"/>
  <c r="F145" i="1"/>
  <c r="H145" i="1"/>
  <c r="I145" i="1" s="1"/>
  <c r="J145" i="1" s="1"/>
  <c r="L145" i="1" s="1"/>
  <c r="F146" i="1"/>
  <c r="H146" i="1" s="1"/>
  <c r="I146" i="1" s="1"/>
  <c r="J146" i="1" s="1"/>
  <c r="L146" i="1" s="1"/>
  <c r="F143" i="1"/>
  <c r="H143" i="1" s="1"/>
  <c r="I143" i="1" s="1"/>
  <c r="J143" i="1" s="1"/>
  <c r="L143" i="1" s="1"/>
  <c r="L171" i="1" l="1"/>
  <c r="H140" i="1"/>
  <c r="I140" i="1" s="1"/>
  <c r="J140" i="1" s="1"/>
  <c r="L140" i="1" s="1"/>
  <c r="H142" i="1"/>
  <c r="I142" i="1" s="1"/>
  <c r="J142" i="1" s="1"/>
  <c r="L142" i="1" s="1"/>
  <c r="F140" i="1"/>
  <c r="F141" i="1"/>
  <c r="H141" i="1" s="1"/>
  <c r="I141" i="1" s="1"/>
  <c r="J141" i="1" s="1"/>
  <c r="L141" i="1" s="1"/>
  <c r="F142" i="1"/>
  <c r="F139" i="1"/>
  <c r="H139" i="1" s="1"/>
  <c r="I139" i="1" s="1"/>
  <c r="J139" i="1" s="1"/>
  <c r="L139" i="1" s="1"/>
  <c r="F137" i="1"/>
  <c r="H137" i="1" s="1"/>
  <c r="I137" i="1" s="1"/>
  <c r="J137" i="1" s="1"/>
  <c r="L137" i="1" s="1"/>
  <c r="F138" i="1"/>
  <c r="H138" i="1" s="1"/>
  <c r="I138" i="1" s="1"/>
  <c r="J138" i="1" s="1"/>
  <c r="L138" i="1" s="1"/>
  <c r="F113" i="1"/>
  <c r="H113" i="1" s="1"/>
  <c r="I113" i="1" s="1"/>
  <c r="J113" i="1" s="1"/>
  <c r="L113" i="1" s="1"/>
  <c r="F114" i="1"/>
  <c r="H114" i="1" s="1"/>
  <c r="I114" i="1" s="1"/>
  <c r="J114" i="1" s="1"/>
  <c r="L114" i="1" s="1"/>
  <c r="F115" i="1"/>
  <c r="H115" i="1" s="1"/>
  <c r="I115" i="1" s="1"/>
  <c r="J115" i="1" s="1"/>
  <c r="L115" i="1" s="1"/>
  <c r="F136" i="1"/>
  <c r="H136" i="1" s="1"/>
  <c r="I136" i="1" s="1"/>
  <c r="J136" i="1" s="1"/>
  <c r="L136" i="1" s="1"/>
  <c r="F131" i="1"/>
  <c r="H131" i="1" s="1"/>
  <c r="I131" i="1" s="1"/>
  <c r="J131" i="1" s="1"/>
  <c r="L131" i="1" s="1"/>
  <c r="F132" i="1"/>
  <c r="H132" i="1"/>
  <c r="I132" i="1" s="1"/>
  <c r="J132" i="1" s="1"/>
  <c r="L132" i="1" s="1"/>
  <c r="F133" i="1"/>
  <c r="H133" i="1" s="1"/>
  <c r="I133" i="1" s="1"/>
  <c r="J133" i="1" s="1"/>
  <c r="L133" i="1" s="1"/>
  <c r="F134" i="1"/>
  <c r="H134" i="1" s="1"/>
  <c r="I134" i="1" s="1"/>
  <c r="J134" i="1" s="1"/>
  <c r="L134" i="1" s="1"/>
  <c r="F135" i="1"/>
  <c r="H135" i="1" s="1"/>
  <c r="I135" i="1" s="1"/>
  <c r="J135" i="1" s="1"/>
  <c r="L135" i="1" s="1"/>
  <c r="F130" i="1"/>
  <c r="H130" i="1" s="1"/>
  <c r="I130" i="1" s="1"/>
  <c r="J130" i="1" s="1"/>
  <c r="L130" i="1" s="1"/>
  <c r="F129" i="1"/>
  <c r="H129" i="1"/>
  <c r="I129" i="1" s="1"/>
  <c r="J129" i="1" s="1"/>
  <c r="L129" i="1" s="1"/>
  <c r="F127" i="1"/>
  <c r="H127" i="1" s="1"/>
  <c r="I127" i="1" s="1"/>
  <c r="J127" i="1" s="1"/>
  <c r="L127" i="1" s="1"/>
  <c r="F128" i="1"/>
  <c r="H128" i="1"/>
  <c r="I128" i="1" s="1"/>
  <c r="J128" i="1" s="1"/>
  <c r="L128" i="1" s="1"/>
  <c r="F125" i="1"/>
  <c r="H125" i="1" s="1"/>
  <c r="I125" i="1" s="1"/>
  <c r="J125" i="1" s="1"/>
  <c r="L125" i="1" s="1"/>
  <c r="F126" i="1"/>
  <c r="H126" i="1" s="1"/>
  <c r="I126" i="1" s="1"/>
  <c r="J126" i="1" s="1"/>
  <c r="L126" i="1" s="1"/>
  <c r="F124" i="1"/>
  <c r="H124" i="1" s="1"/>
  <c r="I124" i="1" s="1"/>
  <c r="J124" i="1" s="1"/>
  <c r="L124" i="1" s="1"/>
  <c r="F122" i="1"/>
  <c r="H122" i="1" s="1"/>
  <c r="I122" i="1" s="1"/>
  <c r="J122" i="1" s="1"/>
  <c r="L122" i="1" s="1"/>
  <c r="F123" i="1"/>
  <c r="H123" i="1" s="1"/>
  <c r="I123" i="1" s="1"/>
  <c r="J123" i="1" s="1"/>
  <c r="L123" i="1" s="1"/>
  <c r="F120" i="1"/>
  <c r="H120" i="1" s="1"/>
  <c r="I120" i="1" s="1"/>
  <c r="J120" i="1" s="1"/>
  <c r="L120" i="1" s="1"/>
  <c r="F121" i="1"/>
  <c r="H121" i="1" s="1"/>
  <c r="I121" i="1" s="1"/>
  <c r="J121" i="1" s="1"/>
  <c r="L121" i="1" s="1"/>
  <c r="F119" i="1"/>
  <c r="H119" i="1" s="1"/>
  <c r="I119" i="1" s="1"/>
  <c r="J119" i="1" s="1"/>
  <c r="L119" i="1" s="1"/>
  <c r="F118" i="1"/>
  <c r="H118" i="1" s="1"/>
  <c r="I118" i="1" s="1"/>
  <c r="J118" i="1" s="1"/>
  <c r="L118" i="1" s="1"/>
  <c r="F106" i="1"/>
  <c r="H106" i="1" s="1"/>
  <c r="I106" i="1" s="1"/>
  <c r="J106" i="1" s="1"/>
  <c r="L106" i="1" s="1"/>
  <c r="F116" i="1"/>
  <c r="H116" i="1" s="1"/>
  <c r="I116" i="1" s="1"/>
  <c r="J116" i="1" s="1"/>
  <c r="L116" i="1" s="1"/>
  <c r="F117" i="1"/>
  <c r="H117" i="1"/>
  <c r="I117" i="1" s="1"/>
  <c r="J117" i="1" s="1"/>
  <c r="L117" i="1" s="1"/>
  <c r="F112" i="1"/>
  <c r="H112" i="1" s="1"/>
  <c r="I112" i="1" s="1"/>
  <c r="J112" i="1" s="1"/>
  <c r="L112" i="1" s="1"/>
  <c r="F111" i="1"/>
  <c r="H111" i="1" s="1"/>
  <c r="I111" i="1" s="1"/>
  <c r="J111" i="1" s="1"/>
  <c r="L111" i="1" s="1"/>
  <c r="F110" i="1"/>
  <c r="H110" i="1" s="1"/>
  <c r="I110" i="1" s="1"/>
  <c r="J110" i="1" s="1"/>
  <c r="L110" i="1" s="1"/>
  <c r="F109" i="1"/>
  <c r="H109" i="1" s="1"/>
  <c r="I109" i="1" s="1"/>
  <c r="J109" i="1" s="1"/>
  <c r="L109" i="1" s="1"/>
  <c r="F108" i="1"/>
  <c r="H108" i="1" s="1"/>
  <c r="I108" i="1" s="1"/>
  <c r="J108" i="1" s="1"/>
  <c r="L108" i="1" s="1"/>
  <c r="F107" i="1"/>
  <c r="H107" i="1" s="1"/>
  <c r="I107" i="1" s="1"/>
  <c r="J107" i="1" s="1"/>
  <c r="L107" i="1" s="1"/>
  <c r="F103" i="1"/>
  <c r="H103" i="1" s="1"/>
  <c r="I103" i="1" s="1"/>
  <c r="J103" i="1" s="1"/>
  <c r="L103" i="1" s="1"/>
  <c r="F104" i="1"/>
  <c r="H104" i="1"/>
  <c r="I104" i="1" s="1"/>
  <c r="J104" i="1" s="1"/>
  <c r="L104" i="1" s="1"/>
  <c r="F105" i="1"/>
  <c r="H105" i="1" s="1"/>
  <c r="I105" i="1" s="1"/>
  <c r="J105" i="1" s="1"/>
  <c r="L105" i="1" s="1"/>
  <c r="F101" i="1"/>
  <c r="H101" i="1"/>
  <c r="I101" i="1" s="1"/>
  <c r="J101" i="1" s="1"/>
  <c r="L101" i="1" s="1"/>
  <c r="F102" i="1"/>
  <c r="H102" i="1" s="1"/>
  <c r="I102" i="1" s="1"/>
  <c r="J102" i="1" s="1"/>
  <c r="L102" i="1" s="1"/>
  <c r="F100" i="1"/>
  <c r="H100" i="1" s="1"/>
  <c r="I100" i="1" s="1"/>
  <c r="J100" i="1" s="1"/>
  <c r="L100" i="1" s="1"/>
  <c r="F99" i="1"/>
  <c r="H99" i="1" s="1"/>
  <c r="I99" i="1" s="1"/>
  <c r="J99" i="1" s="1"/>
  <c r="L99" i="1" s="1"/>
  <c r="F98" i="1"/>
  <c r="H98" i="1" s="1"/>
  <c r="I98" i="1" s="1"/>
  <c r="J98" i="1" s="1"/>
  <c r="L98" i="1" s="1"/>
  <c r="F96" i="1"/>
  <c r="H96" i="1" s="1"/>
  <c r="I96" i="1" s="1"/>
  <c r="J96" i="1" s="1"/>
  <c r="L96" i="1" s="1"/>
  <c r="F97" i="1"/>
  <c r="H97" i="1"/>
  <c r="I97" i="1" s="1"/>
  <c r="J97" i="1" s="1"/>
  <c r="L97" i="1" s="1"/>
  <c r="F95" i="1"/>
  <c r="H95" i="1" s="1"/>
  <c r="I95" i="1" s="1"/>
  <c r="J95" i="1" s="1"/>
  <c r="L95" i="1" s="1"/>
  <c r="F94" i="1"/>
  <c r="H94" i="1" s="1"/>
  <c r="I94" i="1" s="1"/>
  <c r="J94" i="1" s="1"/>
  <c r="L94" i="1" s="1"/>
  <c r="F93" i="1"/>
  <c r="H93" i="1" s="1"/>
  <c r="I93" i="1" s="1"/>
  <c r="J93" i="1" s="1"/>
  <c r="L93" i="1" s="1"/>
  <c r="F92" i="1"/>
  <c r="H92" i="1" s="1"/>
  <c r="I92" i="1" s="1"/>
  <c r="J92" i="1" s="1"/>
  <c r="L92" i="1" s="1"/>
  <c r="F91" i="1"/>
  <c r="H91" i="1" s="1"/>
  <c r="I91" i="1" s="1"/>
  <c r="J91" i="1" s="1"/>
  <c r="L91" i="1" s="1"/>
  <c r="F90" i="1"/>
  <c r="H90" i="1" s="1"/>
  <c r="I90" i="1" s="1"/>
  <c r="J90" i="1" s="1"/>
  <c r="L90" i="1" s="1"/>
  <c r="F89" i="1"/>
  <c r="H89" i="1" s="1"/>
  <c r="I89" i="1" s="1"/>
  <c r="J89" i="1" s="1"/>
  <c r="L89" i="1" s="1"/>
  <c r="F86" i="1"/>
  <c r="H86" i="1" s="1"/>
  <c r="I86" i="1" s="1"/>
  <c r="J86" i="1" s="1"/>
  <c r="L86" i="1" s="1"/>
  <c r="F87" i="1"/>
  <c r="H87" i="1"/>
  <c r="I87" i="1" s="1"/>
  <c r="J87" i="1" s="1"/>
  <c r="L87" i="1" s="1"/>
  <c r="F88" i="1"/>
  <c r="H88" i="1" s="1"/>
  <c r="I88" i="1" s="1"/>
  <c r="J88" i="1" s="1"/>
  <c r="L88" i="1" s="1"/>
  <c r="F85" i="1"/>
  <c r="H85" i="1" s="1"/>
  <c r="I85" i="1" s="1"/>
  <c r="J85" i="1" s="1"/>
  <c r="L85" i="1" s="1"/>
  <c r="F84" i="1"/>
  <c r="H84" i="1" s="1"/>
  <c r="I84" i="1" s="1"/>
  <c r="J84" i="1" s="1"/>
  <c r="L84" i="1" s="1"/>
  <c r="F83" i="1"/>
  <c r="H83" i="1" s="1"/>
  <c r="I83" i="1" s="1"/>
  <c r="J83" i="1" s="1"/>
  <c r="L83" i="1" s="1"/>
  <c r="H82" i="1"/>
  <c r="I82" i="1" s="1"/>
  <c r="J82" i="1" s="1"/>
  <c r="L82" i="1" s="1"/>
  <c r="F82" i="1"/>
  <c r="F79" i="1"/>
  <c r="H79" i="1" s="1"/>
  <c r="I79" i="1" s="1"/>
  <c r="J79" i="1" s="1"/>
  <c r="L79" i="1" s="1"/>
  <c r="F80" i="1"/>
  <c r="H80" i="1" s="1"/>
  <c r="I80" i="1" s="1"/>
  <c r="J80" i="1" s="1"/>
  <c r="L80" i="1" s="1"/>
  <c r="F81" i="1"/>
  <c r="H81" i="1" s="1"/>
  <c r="I81" i="1" s="1"/>
  <c r="J81" i="1" s="1"/>
  <c r="L81" i="1" s="1"/>
  <c r="F76" i="1"/>
  <c r="H76" i="1"/>
  <c r="I76" i="1" s="1"/>
  <c r="J76" i="1" s="1"/>
  <c r="L76" i="1" s="1"/>
  <c r="F77" i="1"/>
  <c r="H77" i="1" s="1"/>
  <c r="I77" i="1" s="1"/>
  <c r="J77" i="1" s="1"/>
  <c r="L77" i="1" s="1"/>
  <c r="F78" i="1"/>
  <c r="H78" i="1" s="1"/>
  <c r="I78" i="1" s="1"/>
  <c r="J78" i="1" s="1"/>
  <c r="L78" i="1" s="1"/>
  <c r="F75" i="1"/>
  <c r="H75" i="1" s="1"/>
  <c r="I75" i="1" s="1"/>
  <c r="J75" i="1" s="1"/>
  <c r="L75" i="1" s="1"/>
  <c r="F74" i="1"/>
  <c r="H74" i="1" s="1"/>
  <c r="I74" i="1" s="1"/>
  <c r="J74" i="1" s="1"/>
  <c r="L74" i="1" s="1"/>
  <c r="F71" i="1"/>
  <c r="H71" i="1" s="1"/>
  <c r="I71" i="1" s="1"/>
  <c r="J71" i="1" s="1"/>
  <c r="L71" i="1" s="1"/>
  <c r="F72" i="1"/>
  <c r="H72" i="1"/>
  <c r="I72" i="1" s="1"/>
  <c r="J72" i="1" s="1"/>
  <c r="L72" i="1" s="1"/>
  <c r="F73" i="1"/>
  <c r="H73" i="1" s="1"/>
  <c r="I73" i="1" s="1"/>
  <c r="J73" i="1" s="1"/>
  <c r="L73" i="1" s="1"/>
  <c r="H70" i="1"/>
  <c r="I70" i="1" s="1"/>
  <c r="J70" i="1" s="1"/>
  <c r="L70" i="1" s="1"/>
  <c r="F70" i="1"/>
  <c r="F66" i="1"/>
  <c r="H66" i="1" s="1"/>
  <c r="I66" i="1" s="1"/>
  <c r="J66" i="1" s="1"/>
  <c r="L66" i="1" s="1"/>
  <c r="F67" i="1"/>
  <c r="H67" i="1" s="1"/>
  <c r="I67" i="1" s="1"/>
  <c r="J67" i="1" s="1"/>
  <c r="L67" i="1" s="1"/>
  <c r="F68" i="1"/>
  <c r="H68" i="1"/>
  <c r="I68" i="1" s="1"/>
  <c r="J68" i="1" s="1"/>
  <c r="L68" i="1" s="1"/>
  <c r="F69" i="1"/>
  <c r="H69" i="1" s="1"/>
  <c r="I69" i="1" s="1"/>
  <c r="J69" i="1" s="1"/>
  <c r="L69" i="1" s="1"/>
  <c r="F62" i="1"/>
  <c r="H62" i="1" s="1"/>
  <c r="I62" i="1" s="1"/>
  <c r="J62" i="1" s="1"/>
  <c r="L62" i="1" s="1"/>
  <c r="F63" i="1"/>
  <c r="H63" i="1" s="1"/>
  <c r="I63" i="1" s="1"/>
  <c r="J63" i="1" s="1"/>
  <c r="L63" i="1" s="1"/>
  <c r="F64" i="1"/>
  <c r="H64" i="1" s="1"/>
  <c r="I64" i="1" s="1"/>
  <c r="J64" i="1" s="1"/>
  <c r="L64" i="1" s="1"/>
  <c r="F65" i="1"/>
  <c r="H65" i="1" s="1"/>
  <c r="I65" i="1" s="1"/>
  <c r="J65" i="1" s="1"/>
  <c r="L65" i="1" s="1"/>
  <c r="F44" i="1"/>
  <c r="H44" i="1" s="1"/>
  <c r="I44" i="1" s="1"/>
  <c r="J44" i="1" s="1"/>
  <c r="L44" i="1" s="1"/>
  <c r="F45" i="1"/>
  <c r="H45" i="1" s="1"/>
  <c r="I45" i="1" s="1"/>
  <c r="J45" i="1" s="1"/>
  <c r="L45" i="1" s="1"/>
  <c r="F46" i="1"/>
  <c r="H46" i="1" s="1"/>
  <c r="I46" i="1" s="1"/>
  <c r="J46" i="1" s="1"/>
  <c r="L46" i="1" s="1"/>
  <c r="F47" i="1"/>
  <c r="H47" i="1" s="1"/>
  <c r="I47" i="1" s="1"/>
  <c r="J47" i="1" s="1"/>
  <c r="L47" i="1" s="1"/>
  <c r="F48" i="1"/>
  <c r="H48" i="1" s="1"/>
  <c r="I48" i="1" s="1"/>
  <c r="J48" i="1" s="1"/>
  <c r="L48" i="1" s="1"/>
  <c r="F49" i="1"/>
  <c r="H49" i="1" s="1"/>
  <c r="I49" i="1" s="1"/>
  <c r="J49" i="1" s="1"/>
  <c r="L49" i="1" s="1"/>
  <c r="F50" i="1"/>
  <c r="H50" i="1" s="1"/>
  <c r="I50" i="1" s="1"/>
  <c r="J50" i="1" s="1"/>
  <c r="L50" i="1" s="1"/>
  <c r="F51" i="1"/>
  <c r="H51" i="1" s="1"/>
  <c r="I51" i="1" s="1"/>
  <c r="J51" i="1" s="1"/>
  <c r="L51" i="1" s="1"/>
  <c r="F52" i="1"/>
  <c r="H52" i="1" s="1"/>
  <c r="I52" i="1" s="1"/>
  <c r="J52" i="1" s="1"/>
  <c r="L52" i="1" s="1"/>
  <c r="F53" i="1"/>
  <c r="H53" i="1" s="1"/>
  <c r="I53" i="1" s="1"/>
  <c r="J53" i="1" s="1"/>
  <c r="L53" i="1" s="1"/>
  <c r="F54" i="1"/>
  <c r="H54" i="1" s="1"/>
  <c r="I54" i="1" s="1"/>
  <c r="J54" i="1" s="1"/>
  <c r="L54" i="1" s="1"/>
  <c r="F55" i="1"/>
  <c r="H55" i="1" s="1"/>
  <c r="I55" i="1" s="1"/>
  <c r="J55" i="1" s="1"/>
  <c r="L55" i="1" s="1"/>
  <c r="F56" i="1"/>
  <c r="H56" i="1" s="1"/>
  <c r="I56" i="1" s="1"/>
  <c r="J56" i="1" s="1"/>
  <c r="L56" i="1" s="1"/>
  <c r="F57" i="1"/>
  <c r="H57" i="1" s="1"/>
  <c r="I57" i="1" s="1"/>
  <c r="J57" i="1" s="1"/>
  <c r="L57" i="1" s="1"/>
  <c r="F58" i="1"/>
  <c r="H58" i="1" s="1"/>
  <c r="I58" i="1" s="1"/>
  <c r="J58" i="1" s="1"/>
  <c r="L58" i="1" s="1"/>
  <c r="F59" i="1"/>
  <c r="H59" i="1" s="1"/>
  <c r="I59" i="1" s="1"/>
  <c r="J59" i="1" s="1"/>
  <c r="L59" i="1" s="1"/>
  <c r="F60" i="1"/>
  <c r="H60" i="1" s="1"/>
  <c r="I60" i="1" s="1"/>
  <c r="J60" i="1" s="1"/>
  <c r="L60" i="1" s="1"/>
  <c r="F61" i="1"/>
  <c r="H61" i="1" s="1"/>
  <c r="I61" i="1" s="1"/>
  <c r="J61" i="1" s="1"/>
  <c r="L61" i="1" s="1"/>
  <c r="F43" i="1"/>
  <c r="H43" i="1" s="1"/>
  <c r="I43" i="1" s="1"/>
  <c r="J43" i="1" s="1"/>
  <c r="L43" i="1" s="1"/>
  <c r="F42" i="1"/>
  <c r="H42" i="1" s="1"/>
  <c r="I42" i="1" s="1"/>
  <c r="J42" i="1" s="1"/>
  <c r="L42" i="1" s="1"/>
  <c r="F40" i="1"/>
  <c r="H40" i="1" s="1"/>
  <c r="I40" i="1" s="1"/>
  <c r="J40" i="1" s="1"/>
  <c r="L40" i="1" s="1"/>
  <c r="F41" i="1"/>
  <c r="H41" i="1" s="1"/>
  <c r="I41" i="1" s="1"/>
  <c r="J41" i="1" s="1"/>
  <c r="L41" i="1" s="1"/>
  <c r="F39" i="1"/>
  <c r="H39" i="1" s="1"/>
  <c r="I39" i="1" s="1"/>
  <c r="J39" i="1" s="1"/>
  <c r="L39" i="1" s="1"/>
  <c r="N38" i="1"/>
  <c r="F38" i="1"/>
  <c r="H38" i="1" s="1"/>
  <c r="I38" i="1" s="1"/>
  <c r="J38" i="1" s="1"/>
  <c r="L38" i="1" s="1"/>
  <c r="F35" i="1"/>
  <c r="H35" i="1" s="1"/>
  <c r="I35" i="1" s="1"/>
  <c r="J35" i="1" s="1"/>
  <c r="L35" i="1" s="1"/>
  <c r="N35" i="1"/>
  <c r="F36" i="1"/>
  <c r="H36" i="1" s="1"/>
  <c r="I36" i="1" s="1"/>
  <c r="J36" i="1" s="1"/>
  <c r="L36" i="1" s="1"/>
  <c r="N36" i="1"/>
  <c r="F37" i="1"/>
  <c r="H37" i="1" s="1"/>
  <c r="I37" i="1" s="1"/>
  <c r="J37" i="1" s="1"/>
  <c r="L37" i="1" s="1"/>
  <c r="N37" i="1"/>
  <c r="F34" i="1"/>
  <c r="H34" i="1" s="1"/>
  <c r="I34" i="1" s="1"/>
  <c r="J34" i="1" s="1"/>
  <c r="L34" i="1" s="1"/>
  <c r="N34" i="1"/>
  <c r="F33" i="1"/>
  <c r="H33" i="1" s="1"/>
  <c r="I33" i="1" s="1"/>
  <c r="J33" i="1" s="1"/>
  <c r="L33" i="1" s="1"/>
  <c r="N33" i="1"/>
  <c r="F32" i="1"/>
  <c r="H32" i="1" s="1"/>
  <c r="I32" i="1" s="1"/>
  <c r="J32" i="1" s="1"/>
  <c r="L32" i="1" s="1"/>
  <c r="F31" i="1"/>
  <c r="H31" i="1" s="1"/>
  <c r="I31" i="1" s="1"/>
  <c r="J31" i="1" s="1"/>
  <c r="L31" i="1" s="1"/>
  <c r="F30" i="1"/>
  <c r="H30" i="1" s="1"/>
  <c r="I30" i="1" s="1"/>
  <c r="J30" i="1" s="1"/>
  <c r="L30" i="1" s="1"/>
  <c r="N26" i="1"/>
  <c r="N27" i="1"/>
  <c r="N28" i="1"/>
  <c r="N29" i="1"/>
  <c r="F25" i="1"/>
  <c r="H25" i="1" s="1"/>
  <c r="I25" i="1" s="1"/>
  <c r="J25" i="1" s="1"/>
  <c r="L25" i="1" s="1"/>
  <c r="F26" i="1"/>
  <c r="H26" i="1" s="1"/>
  <c r="I26" i="1" s="1"/>
  <c r="J26" i="1" s="1"/>
  <c r="L26" i="1" s="1"/>
  <c r="F27" i="1"/>
  <c r="H27" i="1" s="1"/>
  <c r="I27" i="1" s="1"/>
  <c r="J27" i="1" s="1"/>
  <c r="L27" i="1" s="1"/>
  <c r="F28" i="1"/>
  <c r="H28" i="1" s="1"/>
  <c r="I28" i="1" s="1"/>
  <c r="J28" i="1" s="1"/>
  <c r="L28" i="1" s="1"/>
  <c r="F29" i="1"/>
  <c r="H29" i="1" s="1"/>
  <c r="I29" i="1" s="1"/>
  <c r="J29" i="1" s="1"/>
  <c r="L29" i="1" s="1"/>
  <c r="F24" i="1"/>
  <c r="H24" i="1" s="1"/>
  <c r="I24" i="1" s="1"/>
  <c r="J24" i="1" s="1"/>
  <c r="L24" i="1" s="1"/>
  <c r="F23" i="1"/>
  <c r="H23" i="1" s="1"/>
  <c r="I23" i="1" s="1"/>
  <c r="J23" i="1" s="1"/>
  <c r="L23" i="1" s="1"/>
  <c r="F22" i="1"/>
  <c r="H22" i="1" s="1"/>
  <c r="I22" i="1" s="1"/>
  <c r="J22" i="1" s="1"/>
  <c r="L22" i="1" s="1"/>
  <c r="F21" i="1"/>
  <c r="H21" i="1" s="1"/>
  <c r="I21" i="1" s="1"/>
  <c r="J21" i="1" s="1"/>
  <c r="L21" i="1" s="1"/>
  <c r="F20" i="1"/>
  <c r="H20" i="1" s="1"/>
  <c r="I20" i="1" s="1"/>
  <c r="J20" i="1" s="1"/>
  <c r="L20" i="1" s="1"/>
  <c r="F19" i="1"/>
  <c r="H19" i="1" s="1"/>
  <c r="I19" i="1" s="1"/>
  <c r="J19" i="1" s="1"/>
  <c r="L19" i="1" s="1"/>
  <c r="F14" i="1"/>
  <c r="H14" i="1" s="1"/>
  <c r="I14" i="1" s="1"/>
  <c r="J14" i="1" s="1"/>
  <c r="L14" i="1" s="1"/>
  <c r="F15" i="1"/>
  <c r="H15" i="1" s="1"/>
  <c r="I15" i="1" s="1"/>
  <c r="J15" i="1" s="1"/>
  <c r="L15" i="1" s="1"/>
  <c r="F16" i="1"/>
  <c r="H16" i="1" s="1"/>
  <c r="I16" i="1" s="1"/>
  <c r="J16" i="1" s="1"/>
  <c r="L16" i="1" s="1"/>
  <c r="F17" i="1"/>
  <c r="H17" i="1" s="1"/>
  <c r="I17" i="1" s="1"/>
  <c r="J17" i="1" s="1"/>
  <c r="L17" i="1" s="1"/>
  <c r="F18" i="1"/>
  <c r="H18" i="1" s="1"/>
  <c r="I18" i="1" s="1"/>
  <c r="J18" i="1" s="1"/>
  <c r="L18" i="1" s="1"/>
  <c r="F13" i="1"/>
  <c r="H13" i="1" s="1"/>
  <c r="I13" i="1" s="1"/>
  <c r="J13" i="1" s="1"/>
  <c r="L13" i="1" s="1"/>
  <c r="N11" i="1"/>
  <c r="N12" i="1"/>
  <c r="N13" i="1"/>
  <c r="N14" i="1"/>
  <c r="N15" i="1"/>
  <c r="N16" i="1"/>
  <c r="N17" i="1"/>
  <c r="N18" i="1"/>
  <c r="N24" i="1"/>
  <c r="N25" i="1"/>
  <c r="F12" i="1"/>
  <c r="H12" i="1" s="1"/>
  <c r="I12" i="1" s="1"/>
  <c r="J12" i="1" s="1"/>
  <c r="L12" i="1" s="1"/>
  <c r="F11" i="1"/>
  <c r="H11" i="1" s="1"/>
  <c r="I11" i="1" s="1"/>
  <c r="J11" i="1" s="1"/>
  <c r="L11" i="1" s="1"/>
  <c r="F6" i="1"/>
  <c r="H6" i="1" s="1"/>
  <c r="I6" i="1" s="1"/>
  <c r="J6" i="1" s="1"/>
  <c r="L6" i="1" s="1"/>
  <c r="N6" i="1"/>
  <c r="F7" i="1"/>
  <c r="H7" i="1" s="1"/>
  <c r="I7" i="1" s="1"/>
  <c r="J7" i="1" s="1"/>
  <c r="L7" i="1" s="1"/>
  <c r="N7" i="1"/>
  <c r="F8" i="1"/>
  <c r="H8" i="1" s="1"/>
  <c r="I8" i="1" s="1"/>
  <c r="J8" i="1" s="1"/>
  <c r="L8" i="1" s="1"/>
  <c r="N8" i="1"/>
  <c r="F9" i="1"/>
  <c r="H9" i="1" s="1"/>
  <c r="I9" i="1" s="1"/>
  <c r="J9" i="1" s="1"/>
  <c r="L9" i="1" s="1"/>
  <c r="N9" i="1"/>
  <c r="F10" i="1"/>
  <c r="H10" i="1" s="1"/>
  <c r="I10" i="1" s="1"/>
  <c r="J10" i="1" s="1"/>
  <c r="L10" i="1" s="1"/>
  <c r="N10" i="1"/>
  <c r="N5" i="1"/>
  <c r="N151" i="1" s="1"/>
  <c r="F5" i="1"/>
  <c r="H5" i="1" s="1"/>
  <c r="I5" i="1" s="1"/>
  <c r="J5" i="1" s="1"/>
  <c r="L5" i="1" l="1"/>
  <c r="P5" i="1" s="1"/>
  <c r="J149" i="1"/>
  <c r="J150" i="1" s="1"/>
  <c r="Q5" i="1"/>
  <c r="P6" i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Q113" i="1" l="1"/>
  <c r="Q137" i="1"/>
  <c r="P138" i="1"/>
  <c r="Q114" i="1"/>
  <c r="Q115" i="1"/>
  <c r="Q6" i="1"/>
  <c r="Q138" i="1" l="1"/>
  <c r="P139" i="1"/>
  <c r="Q7" i="1"/>
  <c r="Q139" i="1" l="1"/>
  <c r="P140" i="1"/>
  <c r="Q8" i="1"/>
  <c r="P141" i="1" l="1"/>
  <c r="Q140" i="1"/>
  <c r="Q9" i="1"/>
  <c r="P142" i="1" l="1"/>
  <c r="Q141" i="1"/>
  <c r="Q10" i="1"/>
  <c r="Q142" i="1" l="1"/>
  <c r="P143" i="1"/>
  <c r="Q11" i="1"/>
  <c r="Q143" i="1" l="1"/>
  <c r="P144" i="1"/>
  <c r="Q12" i="1"/>
  <c r="Q144" i="1" l="1"/>
  <c r="P145" i="1"/>
  <c r="Q13" i="1"/>
  <c r="Q145" i="1" l="1"/>
  <c r="P146" i="1"/>
  <c r="Q14" i="1"/>
  <c r="Q146" i="1" l="1"/>
  <c r="P147" i="1"/>
  <c r="Q15" i="1"/>
  <c r="Q147" i="1" l="1"/>
  <c r="P148" i="1"/>
  <c r="Q148" i="1" s="1"/>
  <c r="N152" i="1" s="1"/>
  <c r="Q16" i="1"/>
  <c r="Q17" i="1" l="1"/>
  <c r="Q18" i="1" l="1"/>
  <c r="Q19" i="1" l="1"/>
  <c r="Q20" i="1" l="1"/>
  <c r="Q21" i="1" l="1"/>
  <c r="Q22" i="1" l="1"/>
  <c r="Q23" i="1" l="1"/>
  <c r="Q24" i="1" l="1"/>
  <c r="Q25" i="1" l="1"/>
  <c r="Q26" i="1" l="1"/>
  <c r="Q27" i="1" l="1"/>
  <c r="Q28" i="1" l="1"/>
  <c r="Q29" i="1" l="1"/>
  <c r="Q30" i="1" l="1"/>
  <c r="Q31" i="1" l="1"/>
  <c r="Q32" i="1" l="1"/>
  <c r="Q33" i="1" l="1"/>
  <c r="Q34" i="1" l="1"/>
  <c r="Q35" i="1" l="1"/>
  <c r="Q36" i="1" l="1"/>
  <c r="Q37" i="1" l="1"/>
  <c r="Q38" i="1" l="1"/>
  <c r="Q39" i="1" l="1"/>
  <c r="Q40" i="1" l="1"/>
  <c r="Q41" i="1" l="1"/>
  <c r="Q42" i="1" l="1"/>
  <c r="Q43" i="1" l="1"/>
  <c r="Q44" i="1" l="1"/>
  <c r="Q45" i="1" l="1"/>
  <c r="Q46" i="1" l="1"/>
  <c r="Q47" i="1" l="1"/>
  <c r="Q48" i="1" l="1"/>
  <c r="Q49" i="1" l="1"/>
  <c r="Q50" i="1" l="1"/>
  <c r="Q51" i="1" l="1"/>
  <c r="Q52" i="1" l="1"/>
  <c r="Q53" i="1" l="1"/>
  <c r="Q54" i="1" l="1"/>
  <c r="Q55" i="1" l="1"/>
  <c r="Q56" i="1" l="1"/>
  <c r="Q57" i="1" l="1"/>
  <c r="Q58" i="1" l="1"/>
  <c r="Q59" i="1" l="1"/>
  <c r="Q60" i="1" l="1"/>
  <c r="Q61" i="1" l="1"/>
  <c r="Q62" i="1" l="1"/>
  <c r="Q63" i="1" l="1"/>
  <c r="Q64" i="1" l="1"/>
  <c r="Q65" i="1" l="1"/>
  <c r="Q66" i="1" l="1"/>
  <c r="Q67" i="1" l="1"/>
  <c r="Q68" i="1" l="1"/>
  <c r="Q69" i="1" l="1"/>
  <c r="Q70" i="1" l="1"/>
  <c r="Q71" i="1" l="1"/>
  <c r="Q72" i="1" l="1"/>
  <c r="Q73" i="1" l="1"/>
  <c r="Q74" i="1" l="1"/>
  <c r="Q75" i="1" l="1"/>
  <c r="Q76" i="1" l="1"/>
  <c r="Q77" i="1" l="1"/>
  <c r="Q78" i="1" l="1"/>
  <c r="Q79" i="1" l="1"/>
  <c r="Q80" i="1" l="1"/>
  <c r="Q81" i="1" l="1"/>
  <c r="Q82" i="1" l="1"/>
  <c r="Q83" i="1" l="1"/>
  <c r="Q84" i="1" l="1"/>
  <c r="Q85" i="1" l="1"/>
  <c r="Q86" i="1" l="1"/>
  <c r="Q87" i="1" l="1"/>
  <c r="Q88" i="1" l="1"/>
  <c r="Q89" i="1" l="1"/>
  <c r="Q90" i="1" l="1"/>
  <c r="Q91" i="1" l="1"/>
  <c r="Q92" i="1" l="1"/>
  <c r="Q93" i="1" l="1"/>
  <c r="Q94" i="1" l="1"/>
  <c r="Q95" i="1" l="1"/>
  <c r="Q96" i="1" l="1"/>
  <c r="Q97" i="1" l="1"/>
  <c r="Q98" i="1" l="1"/>
  <c r="Q99" i="1" l="1"/>
  <c r="Q100" i="1" l="1"/>
  <c r="Q101" i="1" l="1"/>
  <c r="Q102" i="1" l="1"/>
  <c r="Q103" i="1" l="1"/>
  <c r="Q104" i="1" l="1"/>
  <c r="Q106" i="1" l="1"/>
  <c r="Q105" i="1"/>
  <c r="Q107" i="1" l="1"/>
  <c r="Q108" i="1" l="1"/>
  <c r="Q109" i="1" l="1"/>
  <c r="Q110" i="1" l="1"/>
  <c r="Q111" i="1" l="1"/>
  <c r="Q112" i="1" l="1"/>
  <c r="Q116" i="1" l="1"/>
  <c r="Q117" i="1"/>
  <c r="Q118" i="1" l="1"/>
  <c r="Q119" i="1" l="1"/>
  <c r="Q120" i="1" l="1"/>
  <c r="Q121" i="1" l="1"/>
  <c r="Q122" i="1" l="1"/>
  <c r="Q123" i="1" l="1"/>
  <c r="Q124" i="1" l="1"/>
  <c r="Q125" i="1" l="1"/>
  <c r="Q126" i="1" l="1"/>
  <c r="Q127" i="1" l="1"/>
  <c r="Q128" i="1" l="1"/>
  <c r="Q129" i="1" l="1"/>
  <c r="Q130" i="1" l="1"/>
  <c r="Q131" i="1" l="1"/>
  <c r="Q132" i="1" l="1"/>
  <c r="Q133" i="1" l="1"/>
  <c r="Q134" i="1" l="1"/>
  <c r="Q135" i="1" l="1"/>
  <c r="Q136" i="1"/>
</calcChain>
</file>

<file path=xl/sharedStrings.xml><?xml version="1.0" encoding="utf-8"?>
<sst xmlns="http://schemas.openxmlformats.org/spreadsheetml/2006/main" count="508" uniqueCount="169">
  <si>
    <t>Room</t>
  </si>
  <si>
    <t>Light Location</t>
  </si>
  <si>
    <t>Bulb Type</t>
  </si>
  <si>
    <t>Old Watts</t>
  </si>
  <si>
    <t>New Watts</t>
  </si>
  <si>
    <t>Hrs/Day</t>
  </si>
  <si>
    <t>Mike Office</t>
  </si>
  <si>
    <t>Daily</t>
  </si>
  <si>
    <t>Savings</t>
  </si>
  <si>
    <t>Annual</t>
  </si>
  <si>
    <t>Ceiling 1</t>
  </si>
  <si>
    <t>Ceiling 2</t>
  </si>
  <si>
    <t>Ceiling 3</t>
  </si>
  <si>
    <t>Ceiling 4</t>
  </si>
  <si>
    <t>Ceiling 5</t>
  </si>
  <si>
    <t>Ceiling 6</t>
  </si>
  <si>
    <t>New LED</t>
  </si>
  <si>
    <t>BR 30 Flood</t>
  </si>
  <si>
    <t>Est'd</t>
  </si>
  <si>
    <t>Watt</t>
  </si>
  <si>
    <t xml:space="preserve">Annual </t>
  </si>
  <si>
    <t>KW</t>
  </si>
  <si>
    <t>Current</t>
  </si>
  <si>
    <t>Cost</t>
  </si>
  <si>
    <t>Per kwh</t>
  </si>
  <si>
    <t>Annual Savings</t>
  </si>
  <si>
    <t>Wattage</t>
  </si>
  <si>
    <t>Decrease</t>
  </si>
  <si>
    <t>Bulb</t>
  </si>
  <si>
    <t>Cumulative</t>
  </si>
  <si>
    <t>Monthyly</t>
  </si>
  <si>
    <t>Replacement</t>
  </si>
  <si>
    <t>Completion</t>
  </si>
  <si>
    <t>Date</t>
  </si>
  <si>
    <t>Chair Lamp</t>
  </si>
  <si>
    <t>LED 60 Bulb</t>
  </si>
  <si>
    <t>Credenza Lamp</t>
  </si>
  <si>
    <t>LED 75 Bulb</t>
  </si>
  <si>
    <t>Family Room</t>
  </si>
  <si>
    <t>Kitchen Wall L</t>
  </si>
  <si>
    <t>Kitchen Wall R</t>
  </si>
  <si>
    <t>Center 1</t>
  </si>
  <si>
    <t>Center 2</t>
  </si>
  <si>
    <t>Center 3</t>
  </si>
  <si>
    <t>Center 4</t>
  </si>
  <si>
    <t>Fireplace L</t>
  </si>
  <si>
    <t>Fireplace R</t>
  </si>
  <si>
    <t>Sofa Lamp</t>
  </si>
  <si>
    <t>Corner Lamp</t>
  </si>
  <si>
    <t>Homework Room</t>
  </si>
  <si>
    <t>Guest Bathroom</t>
  </si>
  <si>
    <t>Over Sink L</t>
  </si>
  <si>
    <t>Over Sink R</t>
  </si>
  <si>
    <t>Shower Fan Light</t>
  </si>
  <si>
    <t>Hall by Basement</t>
  </si>
  <si>
    <t>Front Center Hall</t>
  </si>
  <si>
    <t>Table Lamp</t>
  </si>
  <si>
    <t>Entrance Hall Bathroom</t>
  </si>
  <si>
    <t>Entrance Hall Closet</t>
  </si>
  <si>
    <t>Front Porch</t>
  </si>
  <si>
    <t>Flood L</t>
  </si>
  <si>
    <t>90 W Flood</t>
  </si>
  <si>
    <t>Kitchen Main</t>
  </si>
  <si>
    <t>Kitchen Over Table</t>
  </si>
  <si>
    <t>Kitchen Main Counter</t>
  </si>
  <si>
    <t>Kitchen Over Stove</t>
  </si>
  <si>
    <t>Kitchen Over Toaster</t>
  </si>
  <si>
    <t>Ceiling 7</t>
  </si>
  <si>
    <t>Ceiling 8</t>
  </si>
  <si>
    <t>Ceiling 9</t>
  </si>
  <si>
    <t>Mud Room</t>
  </si>
  <si>
    <t>Laundry Room</t>
  </si>
  <si>
    <t>Ceiling Bulb 1</t>
  </si>
  <si>
    <t>Ceiling Bulb 2</t>
  </si>
  <si>
    <t>Kid Common Area</t>
  </si>
  <si>
    <t>Fireplace 1</t>
  </si>
  <si>
    <t>Fireplace 2</t>
  </si>
  <si>
    <t>Upstairs Hall to MBR</t>
  </si>
  <si>
    <t>Boys Bathroom</t>
  </si>
  <si>
    <t>Over Sink 1</t>
  </si>
  <si>
    <t>Over Sink 2</t>
  </si>
  <si>
    <t>Master Bath</t>
  </si>
  <si>
    <t>Over Toilet</t>
  </si>
  <si>
    <t>Master Bedroom</t>
  </si>
  <si>
    <t>Living Room</t>
  </si>
  <si>
    <t>Over Window</t>
  </si>
  <si>
    <t>Hallway</t>
  </si>
  <si>
    <t>Desk Lamp</t>
  </si>
  <si>
    <t>Lamp Bed Left</t>
  </si>
  <si>
    <t>Lamp Bed Right</t>
  </si>
  <si>
    <t>Closet</t>
  </si>
  <si>
    <t>Ceiling Center</t>
  </si>
  <si>
    <t>Closet 1</t>
  </si>
  <si>
    <t>Closet 2</t>
  </si>
  <si>
    <t>Closet 3</t>
  </si>
  <si>
    <t>Mike's Closet</t>
  </si>
  <si>
    <t>Bulb 1</t>
  </si>
  <si>
    <t>Bulb 2</t>
  </si>
  <si>
    <t>MBR Bathroom</t>
  </si>
  <si>
    <t>Over Window 1</t>
  </si>
  <si>
    <t>Over Window 2</t>
  </si>
  <si>
    <t>Entrance Hall</t>
  </si>
  <si>
    <t>Bed Lamp L</t>
  </si>
  <si>
    <t>Bed Lamp R</t>
  </si>
  <si>
    <t>Garage</t>
  </si>
  <si>
    <t>My Side Lamp</t>
  </si>
  <si>
    <t>Jen Side Lamp</t>
  </si>
  <si>
    <t>Basement Workout</t>
  </si>
  <si>
    <t>Overhead 1</t>
  </si>
  <si>
    <t>Overhead 2</t>
  </si>
  <si>
    <t>Basement by Panel</t>
  </si>
  <si>
    <t>Overhead</t>
  </si>
  <si>
    <t>Basement Pool Table</t>
  </si>
  <si>
    <t>Basement Center Area</t>
  </si>
  <si>
    <t>Basement Hallway</t>
  </si>
  <si>
    <t>Basement Carpeted</t>
  </si>
  <si>
    <t>High Overhead 1</t>
  </si>
  <si>
    <t>High Overhead 2</t>
  </si>
  <si>
    <t>High Overhead 3</t>
  </si>
  <si>
    <t>Over Mantle</t>
  </si>
  <si>
    <t>Over Piano</t>
  </si>
  <si>
    <t>Light 1</t>
  </si>
  <si>
    <t>Light 2</t>
  </si>
  <si>
    <t>Light 3</t>
  </si>
  <si>
    <t>Light 4</t>
  </si>
  <si>
    <t>Dining Room</t>
  </si>
  <si>
    <t>Back Porch</t>
  </si>
  <si>
    <t>Flood 18 W</t>
  </si>
  <si>
    <t>Lighting Not Changed</t>
  </si>
  <si>
    <t>Dining Room Chandelier</t>
  </si>
  <si>
    <t>Guest Bathroom Chandelier</t>
  </si>
  <si>
    <t>Chandelier</t>
  </si>
  <si>
    <t>6 Candelabras</t>
  </si>
  <si>
    <t>9 Candelabras</t>
  </si>
  <si>
    <t>3 Candelabras</t>
  </si>
  <si>
    <t>5 Candelabras</t>
  </si>
  <si>
    <t>Kitchen table chandelier</t>
  </si>
  <si>
    <t>Floor Lamp</t>
  </si>
  <si>
    <t>Living Room Near Piano</t>
  </si>
  <si>
    <t>30 W Bulb</t>
  </si>
  <si>
    <t>Outside Spotlights Over Back Door</t>
  </si>
  <si>
    <t>40 W</t>
  </si>
  <si>
    <t>90 W</t>
  </si>
  <si>
    <t>Total Annual Cost</t>
  </si>
  <si>
    <t>Annual Cost of non-LED Bulbs:</t>
  </si>
  <si>
    <t>Total Project Cost:</t>
  </si>
  <si>
    <t>Payback in Months:</t>
  </si>
  <si>
    <t>Basement Closet Flourascent</t>
  </si>
  <si>
    <t>Master BR 2 Lights Over Fireplace</t>
  </si>
  <si>
    <t>65x2</t>
  </si>
  <si>
    <t>Outside 5 Candelabra</t>
  </si>
  <si>
    <t>5 x 25 W</t>
  </si>
  <si>
    <t>Totals</t>
  </si>
  <si>
    <t>Annual:</t>
  </si>
  <si>
    <t>Monthly:</t>
  </si>
  <si>
    <t>September Actual:</t>
  </si>
  <si>
    <t>My LED Replacement Plan</t>
  </si>
  <si>
    <t>Kitchen Over Corner Area</t>
  </si>
  <si>
    <t>Kid Room 1</t>
  </si>
  <si>
    <t>Kid Room 2</t>
  </si>
  <si>
    <t>Kid Room 3</t>
  </si>
  <si>
    <t>Kid Room 4</t>
  </si>
  <si>
    <t>Kid Room 5</t>
  </si>
  <si>
    <t>MBR Closet</t>
  </si>
  <si>
    <t>Dr Room Chandelier</t>
  </si>
  <si>
    <t>Kid 3 Room Chandelier</t>
  </si>
  <si>
    <t>Kid Room 1 Closet Flourescent Light</t>
  </si>
  <si>
    <t>Kid Room 2 Closet Flourescent Light</t>
  </si>
  <si>
    <t>Projected Savings from switch to LED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</si>
</sst>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44" fontId="0" fillId="0" borderId="0" xfId="0" applyNumberFormat="1"/>
    <xf numFmtId="14" fontId="0" fillId="0" borderId="0" xfId="0" applyNumberFormat="1"/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  <xf numFmtId="14" fontId="0" fillId="0" borderId="0" xfId="0" applyNumberFormat="1" applyFill="1"/>
    <xf numFmtId="0" fontId="2" fillId="0" borderId="0" xfId="0" applyFont="1"/>
    <xf numFmtId="2" fontId="0" fillId="0" borderId="0" xfId="0" applyNumberFormat="1" applyFill="1"/>
    <xf numFmtId="1" fontId="0" fillId="0" borderId="0" xfId="0" applyNumberFormat="1" applyFill="1"/>
    <xf numFmtId="0" fontId="3" fillId="0" borderId="0" xfId="0" applyFont="1"/>
    <xf numFmtId="44" fontId="0" fillId="0" borderId="1" xfId="1" applyFont="1" applyFill="1" applyBorder="1"/>
    <xf numFmtId="0" fontId="0" fillId="0" borderId="2" xfId="0" applyFill="1" applyBorder="1"/>
    <xf numFmtId="44" fontId="0" fillId="0" borderId="3" xfId="0" applyNumberFormat="1" applyBorder="1"/>
    <xf numFmtId="44" fontId="0" fillId="0" borderId="4" xfId="1" applyFont="1" applyFill="1" applyBorder="1"/>
    <xf numFmtId="0" fontId="0" fillId="0" borderId="5" xfId="0" applyFill="1" applyBorder="1"/>
    <xf numFmtId="2" fontId="0" fillId="0" borderId="6" xfId="0" applyNumberFormat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tabSelected="1" workbookViewId="0">
      <selection activeCell="A3" sqref="A3"/>
    </sheetView>
  </sheetViews>
  <sheetFormatPr defaultRowHeight="15" x14ac:dyDescent="0.25"/>
  <cols>
    <col min="1" max="1" width="30.5703125" customWidth="1"/>
    <col min="2" max="2" width="15.85546875" customWidth="1"/>
    <col min="3" max="3" width="14.28515625" customWidth="1"/>
    <col min="4" max="4" width="11.140625" customWidth="1"/>
    <col min="5" max="6" width="11.7109375" customWidth="1"/>
    <col min="12" max="12" width="14.42578125" customWidth="1"/>
    <col min="14" max="14" width="10.5703125" bestFit="1" customWidth="1"/>
    <col min="16" max="16" width="11.42578125" customWidth="1"/>
    <col min="19" max="19" width="9.7109375" bestFit="1" customWidth="1"/>
  </cols>
  <sheetData>
    <row r="1" spans="1:19" x14ac:dyDescent="0.25">
      <c r="A1" s="18" t="s">
        <v>156</v>
      </c>
    </row>
    <row r="2" spans="1:19" x14ac:dyDescent="0.25">
      <c r="A2" t="s">
        <v>168</v>
      </c>
      <c r="H2" t="s">
        <v>7</v>
      </c>
      <c r="I2" t="s">
        <v>9</v>
      </c>
      <c r="J2" t="s">
        <v>20</v>
      </c>
      <c r="K2" t="s">
        <v>22</v>
      </c>
      <c r="L2" t="s">
        <v>25</v>
      </c>
      <c r="N2" t="s">
        <v>16</v>
      </c>
      <c r="P2" t="s">
        <v>29</v>
      </c>
      <c r="Q2" t="s">
        <v>29</v>
      </c>
      <c r="S2" t="s">
        <v>31</v>
      </c>
    </row>
    <row r="3" spans="1:19" x14ac:dyDescent="0.25">
      <c r="C3" t="s">
        <v>16</v>
      </c>
      <c r="F3" t="s">
        <v>26</v>
      </c>
      <c r="G3" t="s">
        <v>18</v>
      </c>
      <c r="H3" t="s">
        <v>19</v>
      </c>
      <c r="I3" t="s">
        <v>19</v>
      </c>
      <c r="J3" t="s">
        <v>21</v>
      </c>
      <c r="K3" t="s">
        <v>23</v>
      </c>
      <c r="N3" t="s">
        <v>28</v>
      </c>
      <c r="P3" t="s">
        <v>9</v>
      </c>
      <c r="Q3" t="s">
        <v>30</v>
      </c>
      <c r="S3" t="s">
        <v>32</v>
      </c>
    </row>
    <row r="4" spans="1:19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27</v>
      </c>
      <c r="G4" t="s">
        <v>5</v>
      </c>
      <c r="H4" t="s">
        <v>8</v>
      </c>
      <c r="I4" t="s">
        <v>8</v>
      </c>
      <c r="J4" t="s">
        <v>8</v>
      </c>
      <c r="K4" t="s">
        <v>24</v>
      </c>
      <c r="N4" t="s">
        <v>23</v>
      </c>
      <c r="P4" t="s">
        <v>8</v>
      </c>
      <c r="Q4" t="s">
        <v>8</v>
      </c>
      <c r="S4" t="s">
        <v>33</v>
      </c>
    </row>
    <row r="5" spans="1:19" x14ac:dyDescent="0.25">
      <c r="A5" t="s">
        <v>6</v>
      </c>
      <c r="B5" t="s">
        <v>10</v>
      </c>
      <c r="C5" t="s">
        <v>17</v>
      </c>
      <c r="D5">
        <v>65</v>
      </c>
      <c r="E5">
        <v>9.5</v>
      </c>
      <c r="F5">
        <f>D5-E5</f>
        <v>55.5</v>
      </c>
      <c r="G5">
        <v>10</v>
      </c>
      <c r="H5">
        <f>F5*G5</f>
        <v>555</v>
      </c>
      <c r="I5">
        <f>H5*365</f>
        <v>202575</v>
      </c>
      <c r="J5">
        <f>I5/1000</f>
        <v>202.57499999999999</v>
      </c>
      <c r="K5">
        <v>0.16206999999999999</v>
      </c>
      <c r="L5" s="1">
        <f>J5*K5</f>
        <v>32.831330249999993</v>
      </c>
      <c r="N5" s="1">
        <f>9.97*1.065</f>
        <v>10.61805</v>
      </c>
      <c r="P5" s="2">
        <f>L5</f>
        <v>32.831330249999993</v>
      </c>
      <c r="Q5" s="2">
        <f>P5/12</f>
        <v>2.7359441874999995</v>
      </c>
      <c r="S5" s="3">
        <v>41874</v>
      </c>
    </row>
    <row r="6" spans="1:19" x14ac:dyDescent="0.25">
      <c r="A6" t="s">
        <v>6</v>
      </c>
      <c r="B6" t="s">
        <v>11</v>
      </c>
      <c r="C6" t="s">
        <v>17</v>
      </c>
      <c r="D6">
        <v>65</v>
      </c>
      <c r="E6">
        <v>9.5</v>
      </c>
      <c r="F6">
        <f t="shared" ref="F6:F13" si="0">D6-E6</f>
        <v>55.5</v>
      </c>
      <c r="G6">
        <v>10</v>
      </c>
      <c r="H6">
        <f t="shared" ref="H6:H13" si="1">F6*G6</f>
        <v>555</v>
      </c>
      <c r="I6">
        <f t="shared" ref="I6:I71" si="2">H6*365</f>
        <v>202575</v>
      </c>
      <c r="J6">
        <f t="shared" ref="J6:J71" si="3">I6/1000</f>
        <v>202.57499999999999</v>
      </c>
      <c r="K6">
        <v>0.16206999999999999</v>
      </c>
      <c r="L6" s="1">
        <f t="shared" ref="L6:L10" si="4">J6*K6</f>
        <v>32.831330249999993</v>
      </c>
      <c r="N6" s="1">
        <f t="shared" ref="N6:N38" si="5">9.97*1.065</f>
        <v>10.61805</v>
      </c>
      <c r="P6" s="2">
        <f>P5+L6</f>
        <v>65.662660499999987</v>
      </c>
      <c r="Q6" s="2">
        <f t="shared" ref="Q6:Q71" si="6">P6/12</f>
        <v>5.4718883749999989</v>
      </c>
      <c r="S6" s="3">
        <v>41874</v>
      </c>
    </row>
    <row r="7" spans="1:19" x14ac:dyDescent="0.25">
      <c r="A7" t="s">
        <v>6</v>
      </c>
      <c r="B7" t="s">
        <v>12</v>
      </c>
      <c r="C7" t="s">
        <v>17</v>
      </c>
      <c r="D7">
        <v>65</v>
      </c>
      <c r="E7">
        <v>9.5</v>
      </c>
      <c r="F7">
        <f t="shared" si="0"/>
        <v>55.5</v>
      </c>
      <c r="G7">
        <v>10</v>
      </c>
      <c r="H7">
        <f t="shared" si="1"/>
        <v>555</v>
      </c>
      <c r="I7">
        <f t="shared" si="2"/>
        <v>202575</v>
      </c>
      <c r="J7">
        <f t="shared" si="3"/>
        <v>202.57499999999999</v>
      </c>
      <c r="K7">
        <v>0.16206999999999999</v>
      </c>
      <c r="L7" s="1">
        <f t="shared" si="4"/>
        <v>32.831330249999993</v>
      </c>
      <c r="N7" s="1">
        <f t="shared" si="5"/>
        <v>10.61805</v>
      </c>
      <c r="P7" s="2">
        <f t="shared" ref="P7:P70" si="7">P6+L7</f>
        <v>98.49399074999998</v>
      </c>
      <c r="Q7" s="2">
        <f t="shared" si="6"/>
        <v>8.2078325624999984</v>
      </c>
      <c r="S7" s="3">
        <v>41874</v>
      </c>
    </row>
    <row r="8" spans="1:19" x14ac:dyDescent="0.25">
      <c r="A8" t="s">
        <v>6</v>
      </c>
      <c r="B8" t="s">
        <v>13</v>
      </c>
      <c r="C8" t="s">
        <v>17</v>
      </c>
      <c r="D8">
        <v>65</v>
      </c>
      <c r="E8">
        <v>9.5</v>
      </c>
      <c r="F8">
        <f t="shared" si="0"/>
        <v>55.5</v>
      </c>
      <c r="G8">
        <v>10</v>
      </c>
      <c r="H8">
        <f t="shared" si="1"/>
        <v>555</v>
      </c>
      <c r="I8">
        <f t="shared" si="2"/>
        <v>202575</v>
      </c>
      <c r="J8">
        <f t="shared" si="3"/>
        <v>202.57499999999999</v>
      </c>
      <c r="K8">
        <v>0.16206999999999999</v>
      </c>
      <c r="L8" s="1">
        <f t="shared" si="4"/>
        <v>32.831330249999993</v>
      </c>
      <c r="N8" s="1">
        <f t="shared" si="5"/>
        <v>10.61805</v>
      </c>
      <c r="P8" s="2">
        <f t="shared" si="7"/>
        <v>131.32532099999997</v>
      </c>
      <c r="Q8" s="2">
        <f t="shared" si="6"/>
        <v>10.943776749999998</v>
      </c>
      <c r="S8" s="3">
        <v>41874</v>
      </c>
    </row>
    <row r="9" spans="1:19" x14ac:dyDescent="0.25">
      <c r="A9" t="s">
        <v>6</v>
      </c>
      <c r="B9" t="s">
        <v>14</v>
      </c>
      <c r="C9" t="s">
        <v>17</v>
      </c>
      <c r="D9">
        <v>65</v>
      </c>
      <c r="E9">
        <v>9.5</v>
      </c>
      <c r="F9">
        <f t="shared" si="0"/>
        <v>55.5</v>
      </c>
      <c r="G9">
        <v>10</v>
      </c>
      <c r="H9">
        <f t="shared" si="1"/>
        <v>555</v>
      </c>
      <c r="I9">
        <f t="shared" si="2"/>
        <v>202575</v>
      </c>
      <c r="J9">
        <f t="shared" si="3"/>
        <v>202.57499999999999</v>
      </c>
      <c r="K9">
        <v>0.16206999999999999</v>
      </c>
      <c r="L9" s="1">
        <f t="shared" si="4"/>
        <v>32.831330249999993</v>
      </c>
      <c r="N9" s="1">
        <f t="shared" si="5"/>
        <v>10.61805</v>
      </c>
      <c r="P9" s="2">
        <f t="shared" si="7"/>
        <v>164.15665124999998</v>
      </c>
      <c r="Q9" s="2">
        <f t="shared" si="6"/>
        <v>13.679720937499999</v>
      </c>
      <c r="S9" s="3">
        <v>41874</v>
      </c>
    </row>
    <row r="10" spans="1:19" x14ac:dyDescent="0.25">
      <c r="A10" t="s">
        <v>6</v>
      </c>
      <c r="B10" t="s">
        <v>15</v>
      </c>
      <c r="C10" t="s">
        <v>17</v>
      </c>
      <c r="D10">
        <v>65</v>
      </c>
      <c r="E10">
        <v>9.5</v>
      </c>
      <c r="F10">
        <f t="shared" si="0"/>
        <v>55.5</v>
      </c>
      <c r="G10">
        <v>10</v>
      </c>
      <c r="H10">
        <f t="shared" si="1"/>
        <v>555</v>
      </c>
      <c r="I10">
        <f t="shared" si="2"/>
        <v>202575</v>
      </c>
      <c r="J10">
        <f t="shared" si="3"/>
        <v>202.57499999999999</v>
      </c>
      <c r="K10">
        <v>0.16206999999999999</v>
      </c>
      <c r="L10" s="1">
        <f t="shared" si="4"/>
        <v>32.831330249999993</v>
      </c>
      <c r="N10" s="1">
        <f t="shared" si="5"/>
        <v>10.61805</v>
      </c>
      <c r="P10" s="2">
        <f t="shared" si="7"/>
        <v>196.98798149999999</v>
      </c>
      <c r="Q10" s="2">
        <f t="shared" si="6"/>
        <v>16.415665125</v>
      </c>
      <c r="S10" s="3">
        <v>41874</v>
      </c>
    </row>
    <row r="11" spans="1:19" x14ac:dyDescent="0.25">
      <c r="A11" t="s">
        <v>6</v>
      </c>
      <c r="B11" t="s">
        <v>34</v>
      </c>
      <c r="C11" t="s">
        <v>35</v>
      </c>
      <c r="D11">
        <v>60</v>
      </c>
      <c r="E11">
        <v>9.5</v>
      </c>
      <c r="F11">
        <f t="shared" si="0"/>
        <v>50.5</v>
      </c>
      <c r="G11">
        <v>10</v>
      </c>
      <c r="H11">
        <f t="shared" si="1"/>
        <v>505</v>
      </c>
      <c r="I11">
        <f t="shared" si="2"/>
        <v>184325</v>
      </c>
      <c r="J11">
        <f t="shared" si="3"/>
        <v>184.32499999999999</v>
      </c>
      <c r="K11">
        <v>0.16206999999999999</v>
      </c>
      <c r="L11" s="1">
        <f t="shared" ref="L11" si="8">J11*K11</f>
        <v>29.873552749999998</v>
      </c>
      <c r="N11" s="1">
        <f>4.97*1.065</f>
        <v>5.2930499999999991</v>
      </c>
      <c r="P11" s="2">
        <f t="shared" si="7"/>
        <v>226.86153424999998</v>
      </c>
      <c r="Q11" s="2">
        <f t="shared" si="6"/>
        <v>18.905127854166665</v>
      </c>
      <c r="S11" s="3">
        <v>41852</v>
      </c>
    </row>
    <row r="12" spans="1:19" x14ac:dyDescent="0.25">
      <c r="A12" t="s">
        <v>6</v>
      </c>
      <c r="B12" t="s">
        <v>36</v>
      </c>
      <c r="C12" t="s">
        <v>37</v>
      </c>
      <c r="D12">
        <v>75</v>
      </c>
      <c r="E12">
        <v>13.5</v>
      </c>
      <c r="F12">
        <f t="shared" si="0"/>
        <v>61.5</v>
      </c>
      <c r="G12">
        <v>4</v>
      </c>
      <c r="H12">
        <f t="shared" si="1"/>
        <v>246</v>
      </c>
      <c r="I12">
        <f t="shared" si="2"/>
        <v>89790</v>
      </c>
      <c r="J12">
        <f t="shared" si="3"/>
        <v>89.79</v>
      </c>
      <c r="K12">
        <v>0.16206999999999999</v>
      </c>
      <c r="L12" s="1">
        <f t="shared" ref="L12:L25" si="9">J12*K12</f>
        <v>14.5522653</v>
      </c>
      <c r="N12" s="1">
        <f t="shared" si="5"/>
        <v>10.61805</v>
      </c>
      <c r="P12" s="2">
        <f t="shared" si="7"/>
        <v>241.41379954999996</v>
      </c>
      <c r="Q12" s="2">
        <f t="shared" si="6"/>
        <v>20.117816629166665</v>
      </c>
      <c r="S12" s="3">
        <v>41874</v>
      </c>
    </row>
    <row r="13" spans="1:19" x14ac:dyDescent="0.25">
      <c r="A13" t="s">
        <v>38</v>
      </c>
      <c r="B13" t="s">
        <v>39</v>
      </c>
      <c r="C13" t="s">
        <v>17</v>
      </c>
      <c r="D13">
        <v>65</v>
      </c>
      <c r="E13">
        <v>9.5</v>
      </c>
      <c r="F13">
        <f t="shared" si="0"/>
        <v>55.5</v>
      </c>
      <c r="G13">
        <v>10</v>
      </c>
      <c r="H13">
        <f t="shared" si="1"/>
        <v>555</v>
      </c>
      <c r="I13">
        <f t="shared" si="2"/>
        <v>202575</v>
      </c>
      <c r="J13">
        <f t="shared" si="3"/>
        <v>202.57499999999999</v>
      </c>
      <c r="K13">
        <v>0.16206999999999999</v>
      </c>
      <c r="L13" s="1">
        <f t="shared" si="9"/>
        <v>32.831330249999993</v>
      </c>
      <c r="N13" s="1">
        <f t="shared" si="5"/>
        <v>10.61805</v>
      </c>
      <c r="P13" s="2">
        <f t="shared" si="7"/>
        <v>274.24512979999997</v>
      </c>
      <c r="Q13" s="2">
        <f t="shared" si="6"/>
        <v>22.853760816666664</v>
      </c>
      <c r="S13" s="3">
        <v>41874</v>
      </c>
    </row>
    <row r="14" spans="1:19" x14ac:dyDescent="0.25">
      <c r="A14" t="s">
        <v>38</v>
      </c>
      <c r="B14" t="s">
        <v>40</v>
      </c>
      <c r="C14" t="s">
        <v>17</v>
      </c>
      <c r="D14">
        <v>65</v>
      </c>
      <c r="E14">
        <v>9.5</v>
      </c>
      <c r="F14">
        <f t="shared" ref="F14:F24" si="10">D14-E14</f>
        <v>55.5</v>
      </c>
      <c r="G14">
        <v>10</v>
      </c>
      <c r="H14">
        <f t="shared" ref="H14:H24" si="11">F14*G14</f>
        <v>555</v>
      </c>
      <c r="I14">
        <f t="shared" si="2"/>
        <v>202575</v>
      </c>
      <c r="J14">
        <f t="shared" si="3"/>
        <v>202.57499999999999</v>
      </c>
      <c r="K14">
        <v>0.16206999999999999</v>
      </c>
      <c r="L14" s="1">
        <f t="shared" si="9"/>
        <v>32.831330249999993</v>
      </c>
      <c r="N14" s="1">
        <f t="shared" si="5"/>
        <v>10.61805</v>
      </c>
      <c r="P14" s="2">
        <f t="shared" si="7"/>
        <v>307.07646004999998</v>
      </c>
      <c r="Q14" s="2">
        <f t="shared" si="6"/>
        <v>25.589705004166664</v>
      </c>
      <c r="S14" s="3">
        <v>41874</v>
      </c>
    </row>
    <row r="15" spans="1:19" x14ac:dyDescent="0.25">
      <c r="A15" t="s">
        <v>38</v>
      </c>
      <c r="B15" t="s">
        <v>41</v>
      </c>
      <c r="C15" t="s">
        <v>17</v>
      </c>
      <c r="D15">
        <v>65</v>
      </c>
      <c r="E15">
        <v>9.5</v>
      </c>
      <c r="F15">
        <f t="shared" si="10"/>
        <v>55.5</v>
      </c>
      <c r="G15">
        <v>10</v>
      </c>
      <c r="H15">
        <f t="shared" si="11"/>
        <v>555</v>
      </c>
      <c r="I15">
        <f t="shared" si="2"/>
        <v>202575</v>
      </c>
      <c r="J15">
        <f t="shared" si="3"/>
        <v>202.57499999999999</v>
      </c>
      <c r="K15">
        <v>0.16206999999999999</v>
      </c>
      <c r="L15" s="1">
        <f t="shared" si="9"/>
        <v>32.831330249999993</v>
      </c>
      <c r="N15" s="1">
        <f t="shared" si="5"/>
        <v>10.61805</v>
      </c>
      <c r="P15" s="2">
        <f t="shared" si="7"/>
        <v>339.90779029999999</v>
      </c>
      <c r="Q15" s="2">
        <f t="shared" si="6"/>
        <v>28.325649191666667</v>
      </c>
      <c r="S15" s="3">
        <v>41874</v>
      </c>
    </row>
    <row r="16" spans="1:19" x14ac:dyDescent="0.25">
      <c r="A16" t="s">
        <v>38</v>
      </c>
      <c r="B16" t="s">
        <v>42</v>
      </c>
      <c r="C16" t="s">
        <v>17</v>
      </c>
      <c r="D16">
        <v>65</v>
      </c>
      <c r="E16">
        <v>9.5</v>
      </c>
      <c r="F16">
        <f t="shared" si="10"/>
        <v>55.5</v>
      </c>
      <c r="G16">
        <v>10</v>
      </c>
      <c r="H16">
        <f t="shared" si="11"/>
        <v>555</v>
      </c>
      <c r="I16">
        <f t="shared" si="2"/>
        <v>202575</v>
      </c>
      <c r="J16">
        <f t="shared" si="3"/>
        <v>202.57499999999999</v>
      </c>
      <c r="K16">
        <v>0.16206999999999999</v>
      </c>
      <c r="L16" s="1">
        <f t="shared" si="9"/>
        <v>32.831330249999993</v>
      </c>
      <c r="N16" s="1">
        <f t="shared" si="5"/>
        <v>10.61805</v>
      </c>
      <c r="P16" s="2">
        <f t="shared" si="7"/>
        <v>372.73912055</v>
      </c>
      <c r="Q16" s="2">
        <f t="shared" si="6"/>
        <v>31.061593379166666</v>
      </c>
      <c r="S16" s="3">
        <v>41874</v>
      </c>
    </row>
    <row r="17" spans="1:19" x14ac:dyDescent="0.25">
      <c r="A17" t="s">
        <v>38</v>
      </c>
      <c r="B17" t="s">
        <v>43</v>
      </c>
      <c r="C17" t="s">
        <v>17</v>
      </c>
      <c r="D17">
        <v>65</v>
      </c>
      <c r="E17">
        <v>9.5</v>
      </c>
      <c r="F17">
        <f t="shared" si="10"/>
        <v>55.5</v>
      </c>
      <c r="G17">
        <v>10</v>
      </c>
      <c r="H17">
        <f t="shared" si="11"/>
        <v>555</v>
      </c>
      <c r="I17">
        <f t="shared" si="2"/>
        <v>202575</v>
      </c>
      <c r="J17">
        <f t="shared" si="3"/>
        <v>202.57499999999999</v>
      </c>
      <c r="K17">
        <v>0.16206999999999999</v>
      </c>
      <c r="L17" s="1">
        <f t="shared" si="9"/>
        <v>32.831330249999993</v>
      </c>
      <c r="N17" s="1">
        <f t="shared" si="5"/>
        <v>10.61805</v>
      </c>
      <c r="P17" s="2">
        <f t="shared" si="7"/>
        <v>405.5704508</v>
      </c>
      <c r="Q17" s="2">
        <f t="shared" si="6"/>
        <v>33.797537566666669</v>
      </c>
      <c r="S17" s="3">
        <v>41874</v>
      </c>
    </row>
    <row r="18" spans="1:19" x14ac:dyDescent="0.25">
      <c r="A18" t="s">
        <v>38</v>
      </c>
      <c r="B18" t="s">
        <v>44</v>
      </c>
      <c r="C18" t="s">
        <v>17</v>
      </c>
      <c r="D18">
        <v>65</v>
      </c>
      <c r="E18">
        <v>9.5</v>
      </c>
      <c r="F18">
        <f t="shared" si="10"/>
        <v>55.5</v>
      </c>
      <c r="G18">
        <v>10</v>
      </c>
      <c r="H18">
        <f t="shared" si="11"/>
        <v>555</v>
      </c>
      <c r="I18">
        <f t="shared" si="2"/>
        <v>202575</v>
      </c>
      <c r="J18">
        <f t="shared" si="3"/>
        <v>202.57499999999999</v>
      </c>
      <c r="K18">
        <v>0.16206999999999999</v>
      </c>
      <c r="L18" s="1">
        <f t="shared" si="9"/>
        <v>32.831330249999993</v>
      </c>
      <c r="N18" s="1">
        <f t="shared" si="5"/>
        <v>10.61805</v>
      </c>
      <c r="P18" s="2">
        <f t="shared" si="7"/>
        <v>438.40178105000001</v>
      </c>
      <c r="Q18" s="2">
        <f t="shared" si="6"/>
        <v>36.533481754166665</v>
      </c>
      <c r="S18" s="3">
        <v>41874</v>
      </c>
    </row>
    <row r="19" spans="1:19" x14ac:dyDescent="0.25">
      <c r="A19" t="s">
        <v>38</v>
      </c>
      <c r="B19" t="s">
        <v>45</v>
      </c>
      <c r="C19" t="s">
        <v>35</v>
      </c>
      <c r="D19">
        <v>60</v>
      </c>
      <c r="E19">
        <v>9.5</v>
      </c>
      <c r="F19">
        <f t="shared" si="10"/>
        <v>50.5</v>
      </c>
      <c r="G19">
        <v>10</v>
      </c>
      <c r="H19">
        <f t="shared" si="11"/>
        <v>505</v>
      </c>
      <c r="I19">
        <f t="shared" si="2"/>
        <v>184325</v>
      </c>
      <c r="J19">
        <f t="shared" si="3"/>
        <v>184.32499999999999</v>
      </c>
      <c r="K19">
        <v>0.16206999999999999</v>
      </c>
      <c r="L19" s="1">
        <f t="shared" si="9"/>
        <v>29.873552749999998</v>
      </c>
      <c r="N19" s="1">
        <v>5.29</v>
      </c>
      <c r="P19" s="2">
        <f t="shared" si="7"/>
        <v>468.2753338</v>
      </c>
      <c r="Q19" s="2">
        <f t="shared" si="6"/>
        <v>39.022944483333333</v>
      </c>
      <c r="S19" s="3">
        <v>41874</v>
      </c>
    </row>
    <row r="20" spans="1:19" x14ac:dyDescent="0.25">
      <c r="A20" t="s">
        <v>38</v>
      </c>
      <c r="B20" t="s">
        <v>46</v>
      </c>
      <c r="C20" t="s">
        <v>35</v>
      </c>
      <c r="D20">
        <v>60</v>
      </c>
      <c r="E20">
        <v>9.5</v>
      </c>
      <c r="F20">
        <f t="shared" si="10"/>
        <v>50.5</v>
      </c>
      <c r="G20">
        <v>10</v>
      </c>
      <c r="H20">
        <f t="shared" si="11"/>
        <v>505</v>
      </c>
      <c r="I20">
        <f t="shared" si="2"/>
        <v>184325</v>
      </c>
      <c r="J20">
        <f t="shared" si="3"/>
        <v>184.32499999999999</v>
      </c>
      <c r="K20">
        <v>0.16206999999999999</v>
      </c>
      <c r="L20" s="1">
        <f t="shared" si="9"/>
        <v>29.873552749999998</v>
      </c>
      <c r="N20" s="1">
        <v>5.29</v>
      </c>
      <c r="P20" s="2">
        <f t="shared" si="7"/>
        <v>498.14888654999999</v>
      </c>
      <c r="Q20" s="2">
        <f t="shared" si="6"/>
        <v>41.512407212500001</v>
      </c>
      <c r="S20" s="3">
        <v>41874</v>
      </c>
    </row>
    <row r="21" spans="1:19" x14ac:dyDescent="0.25">
      <c r="A21" t="s">
        <v>38</v>
      </c>
      <c r="B21" t="s">
        <v>47</v>
      </c>
      <c r="C21" t="s">
        <v>35</v>
      </c>
      <c r="D21">
        <v>60</v>
      </c>
      <c r="E21">
        <v>9.5</v>
      </c>
      <c r="F21">
        <f t="shared" si="10"/>
        <v>50.5</v>
      </c>
      <c r="G21">
        <v>10</v>
      </c>
      <c r="H21">
        <f t="shared" si="11"/>
        <v>505</v>
      </c>
      <c r="I21">
        <f t="shared" si="2"/>
        <v>184325</v>
      </c>
      <c r="J21">
        <f t="shared" si="3"/>
        <v>184.32499999999999</v>
      </c>
      <c r="K21">
        <v>0.16206999999999999</v>
      </c>
      <c r="L21" s="1">
        <f t="shared" si="9"/>
        <v>29.873552749999998</v>
      </c>
      <c r="N21" s="1">
        <v>5.29</v>
      </c>
      <c r="P21" s="2">
        <f t="shared" si="7"/>
        <v>528.02243929999997</v>
      </c>
      <c r="Q21" s="2">
        <f t="shared" si="6"/>
        <v>44.001869941666662</v>
      </c>
      <c r="S21" s="3">
        <v>41874</v>
      </c>
    </row>
    <row r="22" spans="1:19" x14ac:dyDescent="0.25">
      <c r="A22" t="s">
        <v>38</v>
      </c>
      <c r="B22" t="s">
        <v>48</v>
      </c>
      <c r="C22" t="s">
        <v>35</v>
      </c>
      <c r="D22">
        <v>60</v>
      </c>
      <c r="E22">
        <v>9.5</v>
      </c>
      <c r="F22">
        <f t="shared" si="10"/>
        <v>50.5</v>
      </c>
      <c r="G22">
        <v>2</v>
      </c>
      <c r="H22">
        <f t="shared" si="11"/>
        <v>101</v>
      </c>
      <c r="I22">
        <f t="shared" si="2"/>
        <v>36865</v>
      </c>
      <c r="J22">
        <f t="shared" si="3"/>
        <v>36.865000000000002</v>
      </c>
      <c r="K22">
        <v>0.16206999999999999</v>
      </c>
      <c r="L22" s="1">
        <f t="shared" si="9"/>
        <v>5.9747105500000002</v>
      </c>
      <c r="N22" s="1">
        <v>5.29</v>
      </c>
      <c r="P22" s="2">
        <f t="shared" si="7"/>
        <v>533.99714985000003</v>
      </c>
      <c r="Q22" s="2">
        <f t="shared" si="6"/>
        <v>44.4997624875</v>
      </c>
      <c r="S22" s="3">
        <v>41874</v>
      </c>
    </row>
    <row r="23" spans="1:19" x14ac:dyDescent="0.25">
      <c r="A23" t="s">
        <v>49</v>
      </c>
      <c r="B23" t="s">
        <v>48</v>
      </c>
      <c r="C23" t="s">
        <v>35</v>
      </c>
      <c r="D23">
        <v>26</v>
      </c>
      <c r="E23">
        <v>9.5</v>
      </c>
      <c r="F23">
        <f t="shared" si="10"/>
        <v>16.5</v>
      </c>
      <c r="G23">
        <v>2</v>
      </c>
      <c r="H23">
        <f t="shared" si="11"/>
        <v>33</v>
      </c>
      <c r="I23">
        <f t="shared" si="2"/>
        <v>12045</v>
      </c>
      <c r="J23">
        <f t="shared" si="3"/>
        <v>12.045</v>
      </c>
      <c r="K23">
        <v>0.16206999999999999</v>
      </c>
      <c r="L23" s="1">
        <f t="shared" si="9"/>
        <v>1.9521331499999999</v>
      </c>
      <c r="N23" s="1">
        <v>5.29</v>
      </c>
      <c r="P23" s="2">
        <f t="shared" si="7"/>
        <v>535.94928300000004</v>
      </c>
      <c r="Q23" s="2">
        <f t="shared" si="6"/>
        <v>44.662440250000003</v>
      </c>
      <c r="S23" s="3">
        <v>41874</v>
      </c>
    </row>
    <row r="24" spans="1:19" x14ac:dyDescent="0.25">
      <c r="A24" t="s">
        <v>49</v>
      </c>
      <c r="B24" t="s">
        <v>10</v>
      </c>
      <c r="C24" t="s">
        <v>17</v>
      </c>
      <c r="D24">
        <v>65</v>
      </c>
      <c r="E24">
        <v>9.5</v>
      </c>
      <c r="F24">
        <f t="shared" si="10"/>
        <v>55.5</v>
      </c>
      <c r="G24">
        <v>4</v>
      </c>
      <c r="H24">
        <f t="shared" si="11"/>
        <v>222</v>
      </c>
      <c r="I24">
        <f t="shared" si="2"/>
        <v>81030</v>
      </c>
      <c r="J24">
        <f t="shared" si="3"/>
        <v>81.03</v>
      </c>
      <c r="K24">
        <v>0.16206999999999999</v>
      </c>
      <c r="L24" s="1">
        <f t="shared" si="9"/>
        <v>13.132532099999999</v>
      </c>
      <c r="N24" s="1">
        <f t="shared" si="5"/>
        <v>10.61805</v>
      </c>
      <c r="P24" s="2">
        <f t="shared" si="7"/>
        <v>549.08181510000009</v>
      </c>
      <c r="Q24" s="2">
        <f t="shared" si="6"/>
        <v>45.756817925000007</v>
      </c>
      <c r="S24" s="3">
        <v>41874</v>
      </c>
    </row>
    <row r="25" spans="1:19" x14ac:dyDescent="0.25">
      <c r="A25" t="s">
        <v>49</v>
      </c>
      <c r="B25" t="s">
        <v>11</v>
      </c>
      <c r="C25" t="s">
        <v>17</v>
      </c>
      <c r="D25">
        <v>65</v>
      </c>
      <c r="E25">
        <v>9.5</v>
      </c>
      <c r="F25">
        <f t="shared" ref="F25:F30" si="12">D25-E25</f>
        <v>55.5</v>
      </c>
      <c r="G25">
        <v>4</v>
      </c>
      <c r="H25">
        <f t="shared" ref="H25:H30" si="13">F25*G25</f>
        <v>222</v>
      </c>
      <c r="I25">
        <f t="shared" si="2"/>
        <v>81030</v>
      </c>
      <c r="J25">
        <f t="shared" si="3"/>
        <v>81.03</v>
      </c>
      <c r="K25">
        <v>0.16206999999999999</v>
      </c>
      <c r="L25" s="1">
        <f t="shared" si="9"/>
        <v>13.132532099999999</v>
      </c>
      <c r="N25" s="1">
        <f t="shared" si="5"/>
        <v>10.61805</v>
      </c>
      <c r="P25" s="2">
        <f t="shared" si="7"/>
        <v>562.21434720000013</v>
      </c>
      <c r="Q25" s="2">
        <f t="shared" si="6"/>
        <v>46.851195600000011</v>
      </c>
      <c r="S25" s="3">
        <v>41874</v>
      </c>
    </row>
    <row r="26" spans="1:19" x14ac:dyDescent="0.25">
      <c r="A26" t="s">
        <v>49</v>
      </c>
      <c r="B26" t="s">
        <v>12</v>
      </c>
      <c r="C26" t="s">
        <v>17</v>
      </c>
      <c r="D26">
        <v>65</v>
      </c>
      <c r="E26">
        <v>9.5</v>
      </c>
      <c r="F26">
        <f t="shared" si="12"/>
        <v>55.5</v>
      </c>
      <c r="G26">
        <v>4</v>
      </c>
      <c r="H26">
        <f t="shared" si="13"/>
        <v>222</v>
      </c>
      <c r="I26">
        <f t="shared" si="2"/>
        <v>81030</v>
      </c>
      <c r="J26">
        <f t="shared" si="3"/>
        <v>81.03</v>
      </c>
      <c r="K26">
        <v>0.16206999999999999</v>
      </c>
      <c r="L26" s="1">
        <f t="shared" ref="L26:L30" si="14">J26*K26</f>
        <v>13.132532099999999</v>
      </c>
      <c r="N26" s="1">
        <f t="shared" si="5"/>
        <v>10.61805</v>
      </c>
      <c r="P26" s="2">
        <f t="shared" si="7"/>
        <v>575.34687930000018</v>
      </c>
      <c r="Q26" s="2">
        <f t="shared" si="6"/>
        <v>47.945573275000015</v>
      </c>
      <c r="S26" s="3">
        <v>41874</v>
      </c>
    </row>
    <row r="27" spans="1:19" x14ac:dyDescent="0.25">
      <c r="A27" t="s">
        <v>49</v>
      </c>
      <c r="B27" t="s">
        <v>13</v>
      </c>
      <c r="C27" t="s">
        <v>17</v>
      </c>
      <c r="D27">
        <v>65</v>
      </c>
      <c r="E27">
        <v>9.5</v>
      </c>
      <c r="F27">
        <f t="shared" si="12"/>
        <v>55.5</v>
      </c>
      <c r="G27">
        <v>4</v>
      </c>
      <c r="H27">
        <f t="shared" si="13"/>
        <v>222</v>
      </c>
      <c r="I27">
        <f t="shared" si="2"/>
        <v>81030</v>
      </c>
      <c r="J27">
        <f t="shared" si="3"/>
        <v>81.03</v>
      </c>
      <c r="K27">
        <v>0.16206999999999999</v>
      </c>
      <c r="L27" s="1">
        <f t="shared" si="14"/>
        <v>13.132532099999999</v>
      </c>
      <c r="N27" s="1">
        <f t="shared" si="5"/>
        <v>10.61805</v>
      </c>
      <c r="P27" s="2">
        <f t="shared" si="7"/>
        <v>588.47941140000023</v>
      </c>
      <c r="Q27" s="2">
        <f t="shared" si="6"/>
        <v>49.039950950000019</v>
      </c>
      <c r="S27" s="3">
        <v>41874</v>
      </c>
    </row>
    <row r="28" spans="1:19" x14ac:dyDescent="0.25">
      <c r="A28" t="s">
        <v>49</v>
      </c>
      <c r="B28" t="s">
        <v>14</v>
      </c>
      <c r="C28" t="s">
        <v>17</v>
      </c>
      <c r="D28">
        <v>65</v>
      </c>
      <c r="E28">
        <v>9.5</v>
      </c>
      <c r="F28">
        <f t="shared" si="12"/>
        <v>55.5</v>
      </c>
      <c r="G28">
        <v>4</v>
      </c>
      <c r="H28">
        <f t="shared" si="13"/>
        <v>222</v>
      </c>
      <c r="I28">
        <f t="shared" si="2"/>
        <v>81030</v>
      </c>
      <c r="J28">
        <f t="shared" si="3"/>
        <v>81.03</v>
      </c>
      <c r="K28">
        <v>0.16206999999999999</v>
      </c>
      <c r="L28" s="1">
        <f t="shared" si="14"/>
        <v>13.132532099999999</v>
      </c>
      <c r="N28" s="1">
        <f t="shared" si="5"/>
        <v>10.61805</v>
      </c>
      <c r="P28" s="2">
        <f t="shared" si="7"/>
        <v>601.61194350000028</v>
      </c>
      <c r="Q28" s="2">
        <f t="shared" si="6"/>
        <v>50.134328625000023</v>
      </c>
      <c r="S28" s="3">
        <v>41874</v>
      </c>
    </row>
    <row r="29" spans="1:19" x14ac:dyDescent="0.25">
      <c r="A29" t="s">
        <v>49</v>
      </c>
      <c r="B29" t="s">
        <v>15</v>
      </c>
      <c r="C29" t="s">
        <v>17</v>
      </c>
      <c r="D29">
        <v>65</v>
      </c>
      <c r="E29">
        <v>9.5</v>
      </c>
      <c r="F29">
        <f t="shared" si="12"/>
        <v>55.5</v>
      </c>
      <c r="G29">
        <v>4</v>
      </c>
      <c r="H29">
        <f t="shared" si="13"/>
        <v>222</v>
      </c>
      <c r="I29">
        <f t="shared" si="2"/>
        <v>81030</v>
      </c>
      <c r="J29">
        <f t="shared" si="3"/>
        <v>81.03</v>
      </c>
      <c r="K29">
        <v>0.16206999999999999</v>
      </c>
      <c r="L29" s="1">
        <f t="shared" si="14"/>
        <v>13.132532099999999</v>
      </c>
      <c r="N29" s="1">
        <f t="shared" si="5"/>
        <v>10.61805</v>
      </c>
      <c r="P29" s="2">
        <f t="shared" si="7"/>
        <v>614.74447560000033</v>
      </c>
      <c r="Q29" s="2">
        <f t="shared" si="6"/>
        <v>51.228706300000027</v>
      </c>
      <c r="S29" s="3">
        <v>41874</v>
      </c>
    </row>
    <row r="30" spans="1:19" x14ac:dyDescent="0.25">
      <c r="A30" t="s">
        <v>50</v>
      </c>
      <c r="B30" t="s">
        <v>51</v>
      </c>
      <c r="C30" t="s">
        <v>35</v>
      </c>
      <c r="D30">
        <v>60</v>
      </c>
      <c r="E30">
        <v>9.5</v>
      </c>
      <c r="F30">
        <f t="shared" si="12"/>
        <v>50.5</v>
      </c>
      <c r="G30">
        <v>8</v>
      </c>
      <c r="H30">
        <f t="shared" si="13"/>
        <v>404</v>
      </c>
      <c r="I30">
        <f t="shared" si="2"/>
        <v>147460</v>
      </c>
      <c r="J30">
        <f t="shared" si="3"/>
        <v>147.46</v>
      </c>
      <c r="K30">
        <v>0.16206999999999999</v>
      </c>
      <c r="L30" s="1">
        <f t="shared" si="14"/>
        <v>23.898842200000001</v>
      </c>
      <c r="N30" s="1">
        <v>5.29</v>
      </c>
      <c r="P30" s="2">
        <f t="shared" si="7"/>
        <v>638.64331780000032</v>
      </c>
      <c r="Q30" s="2">
        <f t="shared" si="6"/>
        <v>53.220276483333357</v>
      </c>
      <c r="S30" s="3">
        <v>41874</v>
      </c>
    </row>
    <row r="31" spans="1:19" x14ac:dyDescent="0.25">
      <c r="A31" t="s">
        <v>50</v>
      </c>
      <c r="B31" t="s">
        <v>52</v>
      </c>
      <c r="C31" t="s">
        <v>35</v>
      </c>
      <c r="D31">
        <v>60</v>
      </c>
      <c r="E31">
        <v>9.5</v>
      </c>
      <c r="F31">
        <f t="shared" ref="F31" si="15">D31-E31</f>
        <v>50.5</v>
      </c>
      <c r="G31">
        <v>8</v>
      </c>
      <c r="H31">
        <f t="shared" ref="H31" si="16">F31*G31</f>
        <v>404</v>
      </c>
      <c r="I31">
        <f t="shared" si="2"/>
        <v>147460</v>
      </c>
      <c r="J31">
        <f t="shared" si="3"/>
        <v>147.46</v>
      </c>
      <c r="K31">
        <v>0.16206999999999999</v>
      </c>
      <c r="L31" s="1">
        <f t="shared" ref="L31" si="17">J31*K31</f>
        <v>23.898842200000001</v>
      </c>
      <c r="N31" s="1">
        <v>5.29</v>
      </c>
      <c r="P31" s="2">
        <f t="shared" si="7"/>
        <v>662.54216000000031</v>
      </c>
      <c r="Q31" s="2">
        <f t="shared" si="6"/>
        <v>55.211846666666695</v>
      </c>
      <c r="S31" s="3">
        <v>41874</v>
      </c>
    </row>
    <row r="32" spans="1:19" x14ac:dyDescent="0.25">
      <c r="A32" t="s">
        <v>50</v>
      </c>
      <c r="B32" t="s">
        <v>53</v>
      </c>
      <c r="C32" t="s">
        <v>35</v>
      </c>
      <c r="D32">
        <v>60</v>
      </c>
      <c r="E32">
        <v>9.5</v>
      </c>
      <c r="F32">
        <f t="shared" ref="F32" si="18">D32-E32</f>
        <v>50.5</v>
      </c>
      <c r="G32">
        <v>10</v>
      </c>
      <c r="H32">
        <f t="shared" ref="H32" si="19">F32*G32</f>
        <v>505</v>
      </c>
      <c r="I32">
        <f t="shared" si="2"/>
        <v>184325</v>
      </c>
      <c r="J32">
        <f t="shared" si="3"/>
        <v>184.32499999999999</v>
      </c>
      <c r="K32">
        <v>0.16206999999999999</v>
      </c>
      <c r="L32" s="1">
        <f t="shared" ref="L32" si="20">J32*K32</f>
        <v>29.873552749999998</v>
      </c>
      <c r="N32" s="1">
        <v>5.29</v>
      </c>
      <c r="P32" s="2">
        <f t="shared" si="7"/>
        <v>692.41571275000035</v>
      </c>
      <c r="Q32" s="2">
        <f t="shared" si="6"/>
        <v>57.701309395833363</v>
      </c>
      <c r="S32" s="3">
        <v>41874</v>
      </c>
    </row>
    <row r="33" spans="1:19" x14ac:dyDescent="0.25">
      <c r="A33" t="s">
        <v>54</v>
      </c>
      <c r="B33" t="s">
        <v>10</v>
      </c>
      <c r="C33" t="s">
        <v>17</v>
      </c>
      <c r="D33">
        <v>65</v>
      </c>
      <c r="E33">
        <v>9.5</v>
      </c>
      <c r="F33">
        <f t="shared" ref="F33" si="21">D33-E33</f>
        <v>55.5</v>
      </c>
      <c r="G33">
        <v>10</v>
      </c>
      <c r="H33">
        <f t="shared" ref="H33" si="22">F33*G33</f>
        <v>555</v>
      </c>
      <c r="I33">
        <f t="shared" si="2"/>
        <v>202575</v>
      </c>
      <c r="J33">
        <f t="shared" si="3"/>
        <v>202.57499999999999</v>
      </c>
      <c r="K33">
        <v>0.16206999999999999</v>
      </c>
      <c r="L33" s="1">
        <f t="shared" ref="L33" si="23">J33*K33</f>
        <v>32.831330249999993</v>
      </c>
      <c r="N33" s="1">
        <f t="shared" si="5"/>
        <v>10.61805</v>
      </c>
      <c r="P33" s="2">
        <f t="shared" si="7"/>
        <v>725.2470430000003</v>
      </c>
      <c r="Q33" s="2">
        <f t="shared" si="6"/>
        <v>60.437253583333359</v>
      </c>
      <c r="S33" s="3">
        <v>41874</v>
      </c>
    </row>
    <row r="34" spans="1:19" x14ac:dyDescent="0.25">
      <c r="A34" t="s">
        <v>54</v>
      </c>
      <c r="B34" t="s">
        <v>11</v>
      </c>
      <c r="C34" t="s">
        <v>17</v>
      </c>
      <c r="D34">
        <v>65</v>
      </c>
      <c r="E34">
        <v>9.5</v>
      </c>
      <c r="F34">
        <f t="shared" ref="F34" si="24">D34-E34</f>
        <v>55.5</v>
      </c>
      <c r="G34">
        <v>10</v>
      </c>
      <c r="H34">
        <f t="shared" ref="H34" si="25">F34*G34</f>
        <v>555</v>
      </c>
      <c r="I34">
        <f t="shared" si="2"/>
        <v>202575</v>
      </c>
      <c r="J34">
        <f t="shared" si="3"/>
        <v>202.57499999999999</v>
      </c>
      <c r="K34">
        <v>0.16206999999999999</v>
      </c>
      <c r="L34" s="1">
        <f t="shared" ref="L34" si="26">J34*K34</f>
        <v>32.831330249999993</v>
      </c>
      <c r="N34" s="1">
        <f t="shared" si="5"/>
        <v>10.61805</v>
      </c>
      <c r="P34" s="2">
        <f t="shared" si="7"/>
        <v>758.07837325000025</v>
      </c>
      <c r="Q34" s="2">
        <f t="shared" si="6"/>
        <v>63.173197770833355</v>
      </c>
      <c r="S34" s="3">
        <v>41874</v>
      </c>
    </row>
    <row r="35" spans="1:19" x14ac:dyDescent="0.25">
      <c r="A35" t="s">
        <v>55</v>
      </c>
      <c r="B35" t="s">
        <v>10</v>
      </c>
      <c r="C35" t="s">
        <v>17</v>
      </c>
      <c r="D35">
        <v>65</v>
      </c>
      <c r="E35">
        <v>9.5</v>
      </c>
      <c r="F35">
        <f t="shared" ref="F35:F37" si="27">D35-E35</f>
        <v>55.5</v>
      </c>
      <c r="G35">
        <v>12</v>
      </c>
      <c r="H35">
        <f t="shared" ref="H35:H37" si="28">F35*G35</f>
        <v>666</v>
      </c>
      <c r="I35">
        <f t="shared" si="2"/>
        <v>243090</v>
      </c>
      <c r="J35">
        <f t="shared" si="3"/>
        <v>243.09</v>
      </c>
      <c r="K35">
        <v>0.16206999999999999</v>
      </c>
      <c r="L35" s="1">
        <f t="shared" ref="L35:L37" si="29">J35*K35</f>
        <v>39.397596299999996</v>
      </c>
      <c r="N35" s="1">
        <f t="shared" si="5"/>
        <v>10.61805</v>
      </c>
      <c r="P35" s="2">
        <f t="shared" si="7"/>
        <v>797.47596955000029</v>
      </c>
      <c r="Q35" s="2">
        <f t="shared" si="6"/>
        <v>66.456330795833352</v>
      </c>
      <c r="S35" s="3">
        <v>41874</v>
      </c>
    </row>
    <row r="36" spans="1:19" x14ac:dyDescent="0.25">
      <c r="A36" t="s">
        <v>55</v>
      </c>
      <c r="B36" t="s">
        <v>11</v>
      </c>
      <c r="C36" t="s">
        <v>17</v>
      </c>
      <c r="D36">
        <v>65</v>
      </c>
      <c r="E36">
        <v>9.5</v>
      </c>
      <c r="F36">
        <f t="shared" si="27"/>
        <v>55.5</v>
      </c>
      <c r="G36">
        <v>12</v>
      </c>
      <c r="H36">
        <f t="shared" si="28"/>
        <v>666</v>
      </c>
      <c r="I36">
        <f t="shared" si="2"/>
        <v>243090</v>
      </c>
      <c r="J36">
        <f t="shared" si="3"/>
        <v>243.09</v>
      </c>
      <c r="K36">
        <v>0.16206999999999999</v>
      </c>
      <c r="L36" s="1">
        <f t="shared" si="29"/>
        <v>39.397596299999996</v>
      </c>
      <c r="N36" s="1">
        <f t="shared" si="5"/>
        <v>10.61805</v>
      </c>
      <c r="P36" s="2">
        <f t="shared" si="7"/>
        <v>836.87356585000032</v>
      </c>
      <c r="Q36" s="2">
        <f t="shared" si="6"/>
        <v>69.739463820833365</v>
      </c>
      <c r="S36" s="3">
        <v>41874</v>
      </c>
    </row>
    <row r="37" spans="1:19" x14ac:dyDescent="0.25">
      <c r="A37" t="s">
        <v>55</v>
      </c>
      <c r="B37" t="s">
        <v>12</v>
      </c>
      <c r="C37" t="s">
        <v>17</v>
      </c>
      <c r="D37">
        <v>65</v>
      </c>
      <c r="E37">
        <v>9.5</v>
      </c>
      <c r="F37">
        <f t="shared" si="27"/>
        <v>55.5</v>
      </c>
      <c r="G37">
        <v>12</v>
      </c>
      <c r="H37">
        <f t="shared" si="28"/>
        <v>666</v>
      </c>
      <c r="I37">
        <f t="shared" si="2"/>
        <v>243090</v>
      </c>
      <c r="J37">
        <f t="shared" si="3"/>
        <v>243.09</v>
      </c>
      <c r="K37">
        <v>0.16206999999999999</v>
      </c>
      <c r="L37" s="1">
        <f t="shared" si="29"/>
        <v>39.397596299999996</v>
      </c>
      <c r="N37" s="1">
        <f t="shared" si="5"/>
        <v>10.61805</v>
      </c>
      <c r="P37" s="2">
        <f t="shared" si="7"/>
        <v>876.27116215000035</v>
      </c>
      <c r="Q37" s="2">
        <f t="shared" si="6"/>
        <v>73.022596845833363</v>
      </c>
      <c r="S37" s="3">
        <v>41874</v>
      </c>
    </row>
    <row r="38" spans="1:19" x14ac:dyDescent="0.25">
      <c r="A38" t="s">
        <v>55</v>
      </c>
      <c r="B38" t="s">
        <v>13</v>
      </c>
      <c r="C38" t="s">
        <v>17</v>
      </c>
      <c r="D38">
        <v>65</v>
      </c>
      <c r="E38">
        <v>9.5</v>
      </c>
      <c r="F38">
        <f>D39-E38</f>
        <v>50.5</v>
      </c>
      <c r="G38">
        <v>12</v>
      </c>
      <c r="H38">
        <f t="shared" ref="H38" si="30">F38*G38</f>
        <v>606</v>
      </c>
      <c r="I38">
        <f t="shared" si="2"/>
        <v>221190</v>
      </c>
      <c r="J38">
        <f t="shared" si="3"/>
        <v>221.19</v>
      </c>
      <c r="K38">
        <v>0.16206999999999999</v>
      </c>
      <c r="L38" s="1">
        <f t="shared" ref="L38" si="31">J38*K38</f>
        <v>35.848263299999999</v>
      </c>
      <c r="N38" s="1">
        <f t="shared" si="5"/>
        <v>10.61805</v>
      </c>
      <c r="P38" s="2">
        <f t="shared" si="7"/>
        <v>912.11942545000034</v>
      </c>
      <c r="Q38" s="2">
        <f t="shared" si="6"/>
        <v>76.009952120833361</v>
      </c>
      <c r="S38" s="3">
        <v>41874</v>
      </c>
    </row>
    <row r="39" spans="1:19" x14ac:dyDescent="0.25">
      <c r="A39" t="s">
        <v>55</v>
      </c>
      <c r="B39" t="s">
        <v>56</v>
      </c>
      <c r="C39" t="s">
        <v>35</v>
      </c>
      <c r="D39">
        <v>60</v>
      </c>
      <c r="E39">
        <v>9.5</v>
      </c>
      <c r="F39">
        <f>D39-E39</f>
        <v>50.5</v>
      </c>
      <c r="G39">
        <v>8</v>
      </c>
      <c r="H39">
        <f t="shared" ref="H39" si="32">F39*G39</f>
        <v>404</v>
      </c>
      <c r="I39">
        <f t="shared" si="2"/>
        <v>147460</v>
      </c>
      <c r="J39">
        <f t="shared" si="3"/>
        <v>147.46</v>
      </c>
      <c r="K39">
        <v>0.16206999999999999</v>
      </c>
      <c r="L39" s="1">
        <f t="shared" ref="L39" si="33">J39*K39</f>
        <v>23.898842200000001</v>
      </c>
      <c r="N39" s="1">
        <v>5.29</v>
      </c>
      <c r="P39" s="2">
        <f t="shared" si="7"/>
        <v>936.01826765000033</v>
      </c>
      <c r="Q39" s="2">
        <f t="shared" si="6"/>
        <v>78.001522304166699</v>
      </c>
      <c r="S39" s="3">
        <v>41874</v>
      </c>
    </row>
    <row r="40" spans="1:19" x14ac:dyDescent="0.25">
      <c r="A40" t="s">
        <v>57</v>
      </c>
      <c r="B40" t="s">
        <v>51</v>
      </c>
      <c r="C40" t="s">
        <v>35</v>
      </c>
      <c r="D40">
        <v>60</v>
      </c>
      <c r="E40">
        <v>9.5</v>
      </c>
      <c r="F40">
        <f t="shared" ref="F40:F42" si="34">D40-E40</f>
        <v>50.5</v>
      </c>
      <c r="G40">
        <v>6</v>
      </c>
      <c r="H40">
        <f t="shared" ref="H40:H42" si="35">F40*G40</f>
        <v>303</v>
      </c>
      <c r="I40">
        <f t="shared" si="2"/>
        <v>110595</v>
      </c>
      <c r="J40">
        <f t="shared" si="3"/>
        <v>110.595</v>
      </c>
      <c r="K40">
        <v>0.16206999999999999</v>
      </c>
      <c r="L40" s="1">
        <f t="shared" ref="L40:L41" si="36">J40*K40</f>
        <v>17.92413165</v>
      </c>
      <c r="N40" s="1">
        <v>5.29</v>
      </c>
      <c r="P40" s="2">
        <f t="shared" si="7"/>
        <v>953.94239930000037</v>
      </c>
      <c r="Q40" s="2">
        <f t="shared" si="6"/>
        <v>79.495199941666698</v>
      </c>
      <c r="S40" s="3">
        <v>41874</v>
      </c>
    </row>
    <row r="41" spans="1:19" x14ac:dyDescent="0.25">
      <c r="A41" t="s">
        <v>57</v>
      </c>
      <c r="B41" t="s">
        <v>52</v>
      </c>
      <c r="C41" t="s">
        <v>35</v>
      </c>
      <c r="D41">
        <v>60</v>
      </c>
      <c r="E41">
        <v>9.5</v>
      </c>
      <c r="F41">
        <f t="shared" si="34"/>
        <v>50.5</v>
      </c>
      <c r="G41">
        <v>6</v>
      </c>
      <c r="H41">
        <f t="shared" si="35"/>
        <v>303</v>
      </c>
      <c r="I41">
        <f t="shared" si="2"/>
        <v>110595</v>
      </c>
      <c r="J41">
        <f t="shared" si="3"/>
        <v>110.595</v>
      </c>
      <c r="K41">
        <v>0.16206999999999999</v>
      </c>
      <c r="L41" s="1">
        <f t="shared" si="36"/>
        <v>17.92413165</v>
      </c>
      <c r="N41" s="1">
        <v>5.29</v>
      </c>
      <c r="P41" s="2">
        <f t="shared" si="7"/>
        <v>971.86653095000042</v>
      </c>
      <c r="Q41" s="2">
        <f t="shared" si="6"/>
        <v>80.988877579166697</v>
      </c>
      <c r="S41" s="3">
        <v>41874</v>
      </c>
    </row>
    <row r="42" spans="1:19" x14ac:dyDescent="0.25">
      <c r="A42" t="s">
        <v>59</v>
      </c>
      <c r="B42" t="s">
        <v>60</v>
      </c>
      <c r="C42" t="s">
        <v>61</v>
      </c>
      <c r="D42">
        <v>90</v>
      </c>
      <c r="E42">
        <v>18</v>
      </c>
      <c r="F42">
        <f t="shared" si="34"/>
        <v>72</v>
      </c>
      <c r="G42">
        <v>12</v>
      </c>
      <c r="H42">
        <f t="shared" si="35"/>
        <v>864</v>
      </c>
      <c r="I42">
        <f t="shared" si="2"/>
        <v>315360</v>
      </c>
      <c r="J42">
        <f t="shared" si="3"/>
        <v>315.36</v>
      </c>
      <c r="K42">
        <v>0.16206999999999999</v>
      </c>
      <c r="L42" s="1">
        <f t="shared" ref="L42" si="37">J42*K42</f>
        <v>51.110395199999999</v>
      </c>
      <c r="N42" s="1">
        <v>24.97</v>
      </c>
      <c r="P42" s="2">
        <f t="shared" si="7"/>
        <v>1022.9769261500004</v>
      </c>
      <c r="Q42" s="2">
        <f t="shared" si="6"/>
        <v>85.2480771791667</v>
      </c>
      <c r="S42" s="3">
        <v>41874</v>
      </c>
    </row>
    <row r="43" spans="1:19" x14ac:dyDescent="0.25">
      <c r="A43" t="s">
        <v>59</v>
      </c>
      <c r="B43" t="s">
        <v>60</v>
      </c>
      <c r="C43" t="s">
        <v>61</v>
      </c>
      <c r="D43">
        <v>90</v>
      </c>
      <c r="E43">
        <v>18</v>
      </c>
      <c r="F43">
        <f t="shared" ref="F43" si="38">D43-E43</f>
        <v>72</v>
      </c>
      <c r="G43">
        <v>12</v>
      </c>
      <c r="H43">
        <f t="shared" ref="H43" si="39">F43*G43</f>
        <v>864</v>
      </c>
      <c r="I43">
        <f t="shared" si="2"/>
        <v>315360</v>
      </c>
      <c r="J43">
        <f t="shared" si="3"/>
        <v>315.36</v>
      </c>
      <c r="K43">
        <v>0.16206999999999999</v>
      </c>
      <c r="L43" s="1">
        <f t="shared" ref="L43" si="40">J43*K43</f>
        <v>51.110395199999999</v>
      </c>
      <c r="N43" s="1">
        <v>24.97</v>
      </c>
      <c r="P43" s="2">
        <f t="shared" si="7"/>
        <v>1074.0873213500004</v>
      </c>
      <c r="Q43" s="2">
        <f t="shared" si="6"/>
        <v>89.507276779166702</v>
      </c>
      <c r="S43" s="3">
        <v>41874</v>
      </c>
    </row>
    <row r="44" spans="1:19" x14ac:dyDescent="0.25">
      <c r="A44" t="s">
        <v>62</v>
      </c>
      <c r="B44" t="s">
        <v>10</v>
      </c>
      <c r="C44" t="s">
        <v>17</v>
      </c>
      <c r="D44">
        <v>26</v>
      </c>
      <c r="E44">
        <v>9.5</v>
      </c>
      <c r="F44">
        <f t="shared" ref="F44:F61" si="41">D44-E44</f>
        <v>16.5</v>
      </c>
      <c r="G44">
        <v>15</v>
      </c>
      <c r="H44">
        <f t="shared" ref="H44:H61" si="42">F44*G44</f>
        <v>247.5</v>
      </c>
      <c r="I44">
        <f t="shared" si="2"/>
        <v>90337.5</v>
      </c>
      <c r="J44">
        <f t="shared" si="3"/>
        <v>90.337500000000006</v>
      </c>
      <c r="K44">
        <v>0.16206999999999999</v>
      </c>
      <c r="L44" s="1">
        <f t="shared" ref="L44:L61" si="43">J44*K44</f>
        <v>14.640998625</v>
      </c>
      <c r="N44" s="1">
        <v>10.62</v>
      </c>
      <c r="P44" s="2">
        <f t="shared" si="7"/>
        <v>1088.7283199750004</v>
      </c>
      <c r="Q44" s="2">
        <f t="shared" si="6"/>
        <v>90.727359997916707</v>
      </c>
      <c r="S44" s="3">
        <v>41874</v>
      </c>
    </row>
    <row r="45" spans="1:19" x14ac:dyDescent="0.25">
      <c r="A45" t="s">
        <v>62</v>
      </c>
      <c r="B45" t="s">
        <v>11</v>
      </c>
      <c r="C45" t="s">
        <v>17</v>
      </c>
      <c r="D45">
        <v>65</v>
      </c>
      <c r="E45">
        <v>9.5</v>
      </c>
      <c r="F45">
        <f t="shared" si="41"/>
        <v>55.5</v>
      </c>
      <c r="G45">
        <v>15</v>
      </c>
      <c r="H45">
        <f t="shared" si="42"/>
        <v>832.5</v>
      </c>
      <c r="I45">
        <f t="shared" si="2"/>
        <v>303862.5</v>
      </c>
      <c r="J45">
        <f t="shared" si="3"/>
        <v>303.86250000000001</v>
      </c>
      <c r="K45">
        <v>0.16206999999999999</v>
      </c>
      <c r="L45" s="1">
        <f t="shared" si="43"/>
        <v>49.246995374999997</v>
      </c>
      <c r="N45" s="1">
        <v>10.62</v>
      </c>
      <c r="P45" s="2">
        <f t="shared" si="7"/>
        <v>1137.9753153500005</v>
      </c>
      <c r="Q45" s="2">
        <f t="shared" si="6"/>
        <v>94.831276279166715</v>
      </c>
      <c r="S45" s="3">
        <v>41874</v>
      </c>
    </row>
    <row r="46" spans="1:19" x14ac:dyDescent="0.25">
      <c r="A46" t="s">
        <v>62</v>
      </c>
      <c r="B46" t="s">
        <v>12</v>
      </c>
      <c r="C46" t="s">
        <v>17</v>
      </c>
      <c r="D46">
        <v>65</v>
      </c>
      <c r="E46">
        <v>9.5</v>
      </c>
      <c r="F46">
        <f t="shared" si="41"/>
        <v>55.5</v>
      </c>
      <c r="G46">
        <v>15</v>
      </c>
      <c r="H46">
        <f t="shared" si="42"/>
        <v>832.5</v>
      </c>
      <c r="I46">
        <f t="shared" si="2"/>
        <v>303862.5</v>
      </c>
      <c r="J46">
        <f t="shared" si="3"/>
        <v>303.86250000000001</v>
      </c>
      <c r="K46">
        <v>0.16206999999999999</v>
      </c>
      <c r="L46" s="1">
        <f t="shared" si="43"/>
        <v>49.246995374999997</v>
      </c>
      <c r="N46" s="1">
        <v>10.62</v>
      </c>
      <c r="P46" s="2">
        <f t="shared" si="7"/>
        <v>1187.2223107250006</v>
      </c>
      <c r="Q46" s="2">
        <f t="shared" si="6"/>
        <v>98.935192560416723</v>
      </c>
      <c r="S46" s="3">
        <v>41874</v>
      </c>
    </row>
    <row r="47" spans="1:19" x14ac:dyDescent="0.25">
      <c r="A47" t="s">
        <v>62</v>
      </c>
      <c r="B47" t="s">
        <v>13</v>
      </c>
      <c r="C47" t="s">
        <v>17</v>
      </c>
      <c r="D47">
        <v>65</v>
      </c>
      <c r="E47">
        <v>9.5</v>
      </c>
      <c r="F47">
        <f t="shared" si="41"/>
        <v>55.5</v>
      </c>
      <c r="G47">
        <v>15</v>
      </c>
      <c r="H47">
        <f t="shared" si="42"/>
        <v>832.5</v>
      </c>
      <c r="I47">
        <f t="shared" si="2"/>
        <v>303862.5</v>
      </c>
      <c r="J47">
        <f t="shared" si="3"/>
        <v>303.86250000000001</v>
      </c>
      <c r="K47">
        <v>0.16206999999999999</v>
      </c>
      <c r="L47" s="1">
        <f t="shared" si="43"/>
        <v>49.246995374999997</v>
      </c>
      <c r="N47" s="1">
        <v>10.62</v>
      </c>
      <c r="P47" s="2">
        <f t="shared" si="7"/>
        <v>1236.4693061000007</v>
      </c>
      <c r="Q47" s="2">
        <f t="shared" si="6"/>
        <v>103.03910884166673</v>
      </c>
      <c r="S47" s="3">
        <v>41874</v>
      </c>
    </row>
    <row r="48" spans="1:19" x14ac:dyDescent="0.25">
      <c r="A48" t="s">
        <v>62</v>
      </c>
      <c r="B48" t="s">
        <v>14</v>
      </c>
      <c r="C48" t="s">
        <v>17</v>
      </c>
      <c r="D48">
        <v>26</v>
      </c>
      <c r="E48">
        <v>9.5</v>
      </c>
      <c r="F48">
        <f t="shared" si="41"/>
        <v>16.5</v>
      </c>
      <c r="G48">
        <v>15</v>
      </c>
      <c r="H48">
        <f t="shared" si="42"/>
        <v>247.5</v>
      </c>
      <c r="I48">
        <f t="shared" si="2"/>
        <v>90337.5</v>
      </c>
      <c r="J48">
        <f t="shared" si="3"/>
        <v>90.337500000000006</v>
      </c>
      <c r="K48">
        <v>0.16206999999999999</v>
      </c>
      <c r="L48" s="1">
        <f t="shared" si="43"/>
        <v>14.640998625</v>
      </c>
      <c r="N48" s="1">
        <v>10.62</v>
      </c>
      <c r="P48" s="2">
        <f t="shared" si="7"/>
        <v>1251.1103047250008</v>
      </c>
      <c r="Q48" s="2">
        <f t="shared" si="6"/>
        <v>104.25919206041674</v>
      </c>
      <c r="S48" s="3">
        <v>41874</v>
      </c>
    </row>
    <row r="49" spans="1:19" x14ac:dyDescent="0.25">
      <c r="A49" t="s">
        <v>62</v>
      </c>
      <c r="B49" t="s">
        <v>15</v>
      </c>
      <c r="C49" t="s">
        <v>17</v>
      </c>
      <c r="D49">
        <v>26</v>
      </c>
      <c r="E49">
        <v>9.5</v>
      </c>
      <c r="F49">
        <f t="shared" si="41"/>
        <v>16.5</v>
      </c>
      <c r="G49">
        <v>15</v>
      </c>
      <c r="H49">
        <f t="shared" si="42"/>
        <v>247.5</v>
      </c>
      <c r="I49">
        <f t="shared" si="2"/>
        <v>90337.5</v>
      </c>
      <c r="J49">
        <f t="shared" si="3"/>
        <v>90.337500000000006</v>
      </c>
      <c r="K49">
        <v>0.16206999999999999</v>
      </c>
      <c r="L49" s="1">
        <f t="shared" si="43"/>
        <v>14.640998625</v>
      </c>
      <c r="N49" s="1">
        <v>10.62</v>
      </c>
      <c r="P49" s="2">
        <f t="shared" si="7"/>
        <v>1265.7513033500009</v>
      </c>
      <c r="Q49" s="2">
        <f t="shared" si="6"/>
        <v>105.47927527916674</v>
      </c>
      <c r="S49" s="3">
        <v>41874</v>
      </c>
    </row>
    <row r="50" spans="1:19" x14ac:dyDescent="0.25">
      <c r="A50" t="s">
        <v>62</v>
      </c>
      <c r="B50" t="s">
        <v>67</v>
      </c>
      <c r="C50" t="s">
        <v>17</v>
      </c>
      <c r="D50">
        <v>26</v>
      </c>
      <c r="E50">
        <v>9.5</v>
      </c>
      <c r="F50">
        <f t="shared" si="41"/>
        <v>16.5</v>
      </c>
      <c r="G50">
        <v>15</v>
      </c>
      <c r="H50">
        <f t="shared" si="42"/>
        <v>247.5</v>
      </c>
      <c r="I50">
        <f t="shared" si="2"/>
        <v>90337.5</v>
      </c>
      <c r="J50">
        <f t="shared" si="3"/>
        <v>90.337500000000006</v>
      </c>
      <c r="K50">
        <v>0.16206999999999999</v>
      </c>
      <c r="L50" s="1">
        <f t="shared" si="43"/>
        <v>14.640998625</v>
      </c>
      <c r="N50" s="1">
        <v>10.62</v>
      </c>
      <c r="P50" s="2">
        <f t="shared" si="7"/>
        <v>1280.3923019750009</v>
      </c>
      <c r="Q50" s="2">
        <f t="shared" si="6"/>
        <v>106.69935849791675</v>
      </c>
      <c r="S50" s="3">
        <v>41874</v>
      </c>
    </row>
    <row r="51" spans="1:19" x14ac:dyDescent="0.25">
      <c r="A51" t="s">
        <v>62</v>
      </c>
      <c r="B51" t="s">
        <v>68</v>
      </c>
      <c r="C51" t="s">
        <v>17</v>
      </c>
      <c r="D51">
        <v>14</v>
      </c>
      <c r="E51">
        <v>9.5</v>
      </c>
      <c r="F51">
        <f t="shared" si="41"/>
        <v>4.5</v>
      </c>
      <c r="G51">
        <v>15</v>
      </c>
      <c r="H51">
        <f t="shared" si="42"/>
        <v>67.5</v>
      </c>
      <c r="I51">
        <f t="shared" si="2"/>
        <v>24637.5</v>
      </c>
      <c r="J51">
        <f t="shared" si="3"/>
        <v>24.637499999999999</v>
      </c>
      <c r="K51">
        <v>0.16206999999999999</v>
      </c>
      <c r="L51" s="1">
        <f t="shared" si="43"/>
        <v>3.9929996249999995</v>
      </c>
      <c r="N51" s="1">
        <v>10.62</v>
      </c>
      <c r="P51" s="2">
        <f t="shared" si="7"/>
        <v>1284.385301600001</v>
      </c>
      <c r="Q51" s="2">
        <f t="shared" si="6"/>
        <v>107.03210846666674</v>
      </c>
      <c r="S51" s="3">
        <v>41874</v>
      </c>
    </row>
    <row r="52" spans="1:19" x14ac:dyDescent="0.25">
      <c r="A52" t="s">
        <v>62</v>
      </c>
      <c r="B52" t="s">
        <v>69</v>
      </c>
      <c r="C52" t="s">
        <v>17</v>
      </c>
      <c r="D52">
        <v>14</v>
      </c>
      <c r="E52">
        <v>9.5</v>
      </c>
      <c r="F52">
        <f t="shared" si="41"/>
        <v>4.5</v>
      </c>
      <c r="G52">
        <v>15</v>
      </c>
      <c r="H52">
        <f t="shared" si="42"/>
        <v>67.5</v>
      </c>
      <c r="I52">
        <f t="shared" si="2"/>
        <v>24637.5</v>
      </c>
      <c r="J52">
        <f t="shared" si="3"/>
        <v>24.637499999999999</v>
      </c>
      <c r="K52">
        <v>0.16206999999999999</v>
      </c>
      <c r="L52" s="1">
        <f t="shared" si="43"/>
        <v>3.9929996249999995</v>
      </c>
      <c r="N52" s="1">
        <v>10.62</v>
      </c>
      <c r="P52" s="2">
        <f t="shared" si="7"/>
        <v>1288.378301225001</v>
      </c>
      <c r="Q52" s="2">
        <f t="shared" si="6"/>
        <v>107.36485843541675</v>
      </c>
      <c r="S52" s="3">
        <v>41874</v>
      </c>
    </row>
    <row r="53" spans="1:19" x14ac:dyDescent="0.25">
      <c r="A53" t="s">
        <v>64</v>
      </c>
      <c r="B53" t="s">
        <v>10</v>
      </c>
      <c r="C53" t="s">
        <v>17</v>
      </c>
      <c r="D53">
        <v>65</v>
      </c>
      <c r="E53">
        <v>9.5</v>
      </c>
      <c r="F53">
        <f t="shared" si="41"/>
        <v>55.5</v>
      </c>
      <c r="G53">
        <v>15</v>
      </c>
      <c r="H53">
        <f t="shared" si="42"/>
        <v>832.5</v>
      </c>
      <c r="I53">
        <f t="shared" si="2"/>
        <v>303862.5</v>
      </c>
      <c r="J53">
        <f t="shared" si="3"/>
        <v>303.86250000000001</v>
      </c>
      <c r="K53">
        <v>0.16206999999999999</v>
      </c>
      <c r="L53" s="1">
        <f t="shared" si="43"/>
        <v>49.246995374999997</v>
      </c>
      <c r="N53" s="1">
        <v>10.62</v>
      </c>
      <c r="P53" s="2">
        <f t="shared" si="7"/>
        <v>1337.6252966000011</v>
      </c>
      <c r="Q53" s="2">
        <f t="shared" si="6"/>
        <v>111.46877471666676</v>
      </c>
      <c r="S53" s="3">
        <v>41874</v>
      </c>
    </row>
    <row r="54" spans="1:19" x14ac:dyDescent="0.25">
      <c r="A54" t="s">
        <v>64</v>
      </c>
      <c r="B54" t="s">
        <v>11</v>
      </c>
      <c r="C54" t="s">
        <v>17</v>
      </c>
      <c r="D54">
        <v>65</v>
      </c>
      <c r="E54">
        <v>9.5</v>
      </c>
      <c r="F54">
        <f t="shared" si="41"/>
        <v>55.5</v>
      </c>
      <c r="G54">
        <v>15</v>
      </c>
      <c r="H54">
        <f t="shared" si="42"/>
        <v>832.5</v>
      </c>
      <c r="I54">
        <f t="shared" si="2"/>
        <v>303862.5</v>
      </c>
      <c r="J54">
        <f t="shared" si="3"/>
        <v>303.86250000000001</v>
      </c>
      <c r="K54">
        <v>0.16206999999999999</v>
      </c>
      <c r="L54" s="1">
        <f t="shared" si="43"/>
        <v>49.246995374999997</v>
      </c>
      <c r="N54" s="1">
        <v>10.62</v>
      </c>
      <c r="P54" s="2">
        <f t="shared" si="7"/>
        <v>1386.8722919750012</v>
      </c>
      <c r="Q54" s="2">
        <f t="shared" si="6"/>
        <v>115.57269099791677</v>
      </c>
      <c r="S54" s="3">
        <v>41874</v>
      </c>
    </row>
    <row r="55" spans="1:19" x14ac:dyDescent="0.25">
      <c r="A55" t="s">
        <v>65</v>
      </c>
      <c r="B55" t="s">
        <v>10</v>
      </c>
      <c r="C55" t="s">
        <v>17</v>
      </c>
      <c r="D55">
        <v>26</v>
      </c>
      <c r="E55">
        <v>9.5</v>
      </c>
      <c r="F55">
        <f t="shared" si="41"/>
        <v>16.5</v>
      </c>
      <c r="G55">
        <v>12</v>
      </c>
      <c r="H55">
        <f t="shared" si="42"/>
        <v>198</v>
      </c>
      <c r="I55">
        <f t="shared" si="2"/>
        <v>72270</v>
      </c>
      <c r="J55">
        <f t="shared" si="3"/>
        <v>72.27</v>
      </c>
      <c r="K55">
        <v>0.16206999999999999</v>
      </c>
      <c r="L55" s="1">
        <f t="shared" si="43"/>
        <v>11.712798899999999</v>
      </c>
      <c r="N55" s="1">
        <v>10.62</v>
      </c>
      <c r="P55" s="2">
        <f t="shared" si="7"/>
        <v>1398.5850908750012</v>
      </c>
      <c r="Q55" s="2">
        <f t="shared" si="6"/>
        <v>116.54875757291677</v>
      </c>
      <c r="S55" s="3">
        <v>41874</v>
      </c>
    </row>
    <row r="56" spans="1:19" x14ac:dyDescent="0.25">
      <c r="A56" t="s">
        <v>65</v>
      </c>
      <c r="B56" t="s">
        <v>11</v>
      </c>
      <c r="C56" t="s">
        <v>17</v>
      </c>
      <c r="D56">
        <v>26</v>
      </c>
      <c r="E56">
        <v>9.5</v>
      </c>
      <c r="F56">
        <f t="shared" si="41"/>
        <v>16.5</v>
      </c>
      <c r="G56">
        <v>12</v>
      </c>
      <c r="H56">
        <f t="shared" si="42"/>
        <v>198</v>
      </c>
      <c r="I56">
        <f t="shared" si="2"/>
        <v>72270</v>
      </c>
      <c r="J56">
        <f t="shared" si="3"/>
        <v>72.27</v>
      </c>
      <c r="K56">
        <v>0.16206999999999999</v>
      </c>
      <c r="L56" s="1">
        <f t="shared" si="43"/>
        <v>11.712798899999999</v>
      </c>
      <c r="N56" s="1">
        <v>10.62</v>
      </c>
      <c r="P56" s="2">
        <f t="shared" si="7"/>
        <v>1410.2978897750013</v>
      </c>
      <c r="Q56" s="2">
        <f t="shared" si="6"/>
        <v>117.52482414791677</v>
      </c>
      <c r="S56" s="3">
        <v>41874</v>
      </c>
    </row>
    <row r="57" spans="1:19" x14ac:dyDescent="0.25">
      <c r="A57" t="s">
        <v>65</v>
      </c>
      <c r="B57" t="s">
        <v>12</v>
      </c>
      <c r="C57" t="s">
        <v>17</v>
      </c>
      <c r="D57">
        <v>65</v>
      </c>
      <c r="E57">
        <v>9.5</v>
      </c>
      <c r="F57">
        <f t="shared" si="41"/>
        <v>55.5</v>
      </c>
      <c r="G57">
        <v>12</v>
      </c>
      <c r="H57">
        <f t="shared" si="42"/>
        <v>666</v>
      </c>
      <c r="I57">
        <f t="shared" si="2"/>
        <v>243090</v>
      </c>
      <c r="J57">
        <f t="shared" si="3"/>
        <v>243.09</v>
      </c>
      <c r="K57">
        <v>0.16206999999999999</v>
      </c>
      <c r="L57" s="1">
        <f t="shared" si="43"/>
        <v>39.397596299999996</v>
      </c>
      <c r="N57" s="1">
        <v>10.62</v>
      </c>
      <c r="P57" s="2">
        <f t="shared" si="7"/>
        <v>1449.6954860750013</v>
      </c>
      <c r="Q57" s="2">
        <f t="shared" si="6"/>
        <v>120.80795717291677</v>
      </c>
      <c r="S57" s="3">
        <v>41874</v>
      </c>
    </row>
    <row r="58" spans="1:19" x14ac:dyDescent="0.25">
      <c r="A58" t="s">
        <v>63</v>
      </c>
      <c r="B58" t="s">
        <v>10</v>
      </c>
      <c r="C58" t="s">
        <v>17</v>
      </c>
      <c r="D58">
        <v>65</v>
      </c>
      <c r="E58">
        <v>9.5</v>
      </c>
      <c r="F58">
        <f t="shared" si="41"/>
        <v>55.5</v>
      </c>
      <c r="G58">
        <v>10</v>
      </c>
      <c r="H58">
        <f t="shared" si="42"/>
        <v>555</v>
      </c>
      <c r="I58">
        <f t="shared" si="2"/>
        <v>202575</v>
      </c>
      <c r="J58">
        <f t="shared" si="3"/>
        <v>202.57499999999999</v>
      </c>
      <c r="K58">
        <v>0.16206999999999999</v>
      </c>
      <c r="L58" s="1">
        <f t="shared" si="43"/>
        <v>32.831330249999993</v>
      </c>
      <c r="N58" s="1">
        <v>10.62</v>
      </c>
      <c r="P58" s="2">
        <f t="shared" si="7"/>
        <v>1482.5268163250014</v>
      </c>
      <c r="Q58" s="2">
        <f t="shared" si="6"/>
        <v>123.54390136041678</v>
      </c>
      <c r="S58" s="3">
        <v>41874</v>
      </c>
    </row>
    <row r="59" spans="1:19" x14ac:dyDescent="0.25">
      <c r="A59" t="s">
        <v>63</v>
      </c>
      <c r="B59" t="s">
        <v>11</v>
      </c>
      <c r="C59" t="s">
        <v>17</v>
      </c>
      <c r="D59">
        <v>26</v>
      </c>
      <c r="E59">
        <v>9.5</v>
      </c>
      <c r="F59">
        <f t="shared" si="41"/>
        <v>16.5</v>
      </c>
      <c r="G59">
        <v>10</v>
      </c>
      <c r="H59">
        <f t="shared" si="42"/>
        <v>165</v>
      </c>
      <c r="I59">
        <f t="shared" si="2"/>
        <v>60225</v>
      </c>
      <c r="J59">
        <f t="shared" si="3"/>
        <v>60.225000000000001</v>
      </c>
      <c r="K59">
        <v>0.16206999999999999</v>
      </c>
      <c r="L59" s="1">
        <f t="shared" si="43"/>
        <v>9.7606657499999994</v>
      </c>
      <c r="N59" s="1">
        <v>10.62</v>
      </c>
      <c r="P59" s="2">
        <f t="shared" si="7"/>
        <v>1492.2874820750014</v>
      </c>
      <c r="Q59" s="2">
        <f t="shared" si="6"/>
        <v>124.35729017291679</v>
      </c>
      <c r="S59" s="3">
        <v>41874</v>
      </c>
    </row>
    <row r="60" spans="1:19" x14ac:dyDescent="0.25">
      <c r="A60" t="s">
        <v>157</v>
      </c>
      <c r="B60" t="s">
        <v>10</v>
      </c>
      <c r="C60" t="s">
        <v>17</v>
      </c>
      <c r="D60">
        <v>65</v>
      </c>
      <c r="E60">
        <v>9.5</v>
      </c>
      <c r="F60">
        <f t="shared" si="41"/>
        <v>55.5</v>
      </c>
      <c r="G60">
        <v>6</v>
      </c>
      <c r="H60">
        <f t="shared" si="42"/>
        <v>333</v>
      </c>
      <c r="I60">
        <f t="shared" si="2"/>
        <v>121545</v>
      </c>
      <c r="J60">
        <f t="shared" si="3"/>
        <v>121.545</v>
      </c>
      <c r="K60">
        <v>0.16206999999999999</v>
      </c>
      <c r="L60" s="1">
        <f t="shared" si="43"/>
        <v>19.698798149999998</v>
      </c>
      <c r="N60" s="1">
        <v>10.62</v>
      </c>
      <c r="P60" s="2">
        <f t="shared" si="7"/>
        <v>1511.9862802250013</v>
      </c>
      <c r="Q60" s="2">
        <f t="shared" si="6"/>
        <v>125.99885668541678</v>
      </c>
      <c r="S60" s="3">
        <v>41874</v>
      </c>
    </row>
    <row r="61" spans="1:19" x14ac:dyDescent="0.25">
      <c r="A61" t="s">
        <v>66</v>
      </c>
      <c r="B61" t="s">
        <v>10</v>
      </c>
      <c r="C61" t="s">
        <v>17</v>
      </c>
      <c r="D61">
        <v>65</v>
      </c>
      <c r="E61">
        <v>9.5</v>
      </c>
      <c r="F61">
        <f t="shared" si="41"/>
        <v>55.5</v>
      </c>
      <c r="G61">
        <v>6</v>
      </c>
      <c r="H61">
        <f t="shared" si="42"/>
        <v>333</v>
      </c>
      <c r="I61">
        <f t="shared" si="2"/>
        <v>121545</v>
      </c>
      <c r="J61">
        <f t="shared" si="3"/>
        <v>121.545</v>
      </c>
      <c r="K61">
        <v>0.16206999999999999</v>
      </c>
      <c r="L61" s="1">
        <f t="shared" si="43"/>
        <v>19.698798149999998</v>
      </c>
      <c r="N61" s="1">
        <v>10.62</v>
      </c>
      <c r="P61" s="2">
        <f t="shared" si="7"/>
        <v>1531.6850783750012</v>
      </c>
      <c r="Q61" s="2">
        <f t="shared" si="6"/>
        <v>127.64042319791677</v>
      </c>
      <c r="S61" s="3">
        <v>41874</v>
      </c>
    </row>
    <row r="62" spans="1:19" x14ac:dyDescent="0.25">
      <c r="A62" t="s">
        <v>158</v>
      </c>
      <c r="B62" t="s">
        <v>10</v>
      </c>
      <c r="C62" t="s">
        <v>17</v>
      </c>
      <c r="D62">
        <v>26</v>
      </c>
      <c r="E62">
        <v>9.5</v>
      </c>
      <c r="F62">
        <f t="shared" ref="F62:F65" si="44">D62-E62</f>
        <v>16.5</v>
      </c>
      <c r="G62">
        <v>10</v>
      </c>
      <c r="H62">
        <f t="shared" ref="H62:H65" si="45">F62*G62</f>
        <v>165</v>
      </c>
      <c r="I62">
        <f t="shared" si="2"/>
        <v>60225</v>
      </c>
      <c r="J62">
        <f t="shared" si="3"/>
        <v>60.225000000000001</v>
      </c>
      <c r="K62">
        <v>0.16206999999999999</v>
      </c>
      <c r="L62" s="1">
        <f t="shared" ref="L62:L65" si="46">J62*K62</f>
        <v>9.7606657499999994</v>
      </c>
      <c r="N62" s="1">
        <v>10.62</v>
      </c>
      <c r="P62" s="2">
        <f t="shared" si="7"/>
        <v>1541.4457441250013</v>
      </c>
      <c r="Q62" s="2">
        <f t="shared" si="6"/>
        <v>128.45381201041678</v>
      </c>
      <c r="S62" s="3">
        <v>41874</v>
      </c>
    </row>
    <row r="63" spans="1:19" x14ac:dyDescent="0.25">
      <c r="A63" t="s">
        <v>158</v>
      </c>
      <c r="B63" t="s">
        <v>11</v>
      </c>
      <c r="C63" t="s">
        <v>17</v>
      </c>
      <c r="D63">
        <v>26</v>
      </c>
      <c r="E63">
        <v>9.5</v>
      </c>
      <c r="F63">
        <f t="shared" si="44"/>
        <v>16.5</v>
      </c>
      <c r="G63">
        <v>10</v>
      </c>
      <c r="H63">
        <f t="shared" si="45"/>
        <v>165</v>
      </c>
      <c r="I63">
        <f t="shared" si="2"/>
        <v>60225</v>
      </c>
      <c r="J63">
        <f t="shared" si="3"/>
        <v>60.225000000000001</v>
      </c>
      <c r="K63">
        <v>0.16206999999999999</v>
      </c>
      <c r="L63" s="1">
        <f t="shared" si="46"/>
        <v>9.7606657499999994</v>
      </c>
      <c r="N63" s="1">
        <v>10.62</v>
      </c>
      <c r="P63" s="2">
        <f t="shared" si="7"/>
        <v>1551.2064098750013</v>
      </c>
      <c r="Q63" s="2">
        <f t="shared" si="6"/>
        <v>129.26720082291678</v>
      </c>
      <c r="S63" s="3">
        <v>41874</v>
      </c>
    </row>
    <row r="64" spans="1:19" x14ac:dyDescent="0.25">
      <c r="A64" t="s">
        <v>158</v>
      </c>
      <c r="B64" t="s">
        <v>12</v>
      </c>
      <c r="C64" t="s">
        <v>17</v>
      </c>
      <c r="D64">
        <v>65</v>
      </c>
      <c r="E64">
        <v>9.5</v>
      </c>
      <c r="F64">
        <f t="shared" si="44"/>
        <v>55.5</v>
      </c>
      <c r="G64">
        <v>10</v>
      </c>
      <c r="H64">
        <f t="shared" si="45"/>
        <v>555</v>
      </c>
      <c r="I64">
        <f t="shared" si="2"/>
        <v>202575</v>
      </c>
      <c r="J64">
        <f t="shared" si="3"/>
        <v>202.57499999999999</v>
      </c>
      <c r="K64">
        <v>0.16206999999999999</v>
      </c>
      <c r="L64" s="1">
        <f t="shared" si="46"/>
        <v>32.831330249999993</v>
      </c>
      <c r="N64" s="1">
        <v>10.62</v>
      </c>
      <c r="P64" s="2">
        <f t="shared" si="7"/>
        <v>1584.0377401250014</v>
      </c>
      <c r="Q64" s="2">
        <f t="shared" si="6"/>
        <v>132.00314501041677</v>
      </c>
      <c r="S64" s="3">
        <v>41874</v>
      </c>
    </row>
    <row r="65" spans="1:19" x14ac:dyDescent="0.25">
      <c r="A65" t="s">
        <v>158</v>
      </c>
      <c r="B65" t="s">
        <v>13</v>
      </c>
      <c r="C65" t="s">
        <v>17</v>
      </c>
      <c r="D65">
        <v>65</v>
      </c>
      <c r="E65">
        <v>9.5</v>
      </c>
      <c r="F65">
        <f t="shared" si="44"/>
        <v>55.5</v>
      </c>
      <c r="G65">
        <v>10</v>
      </c>
      <c r="H65">
        <f t="shared" si="45"/>
        <v>555</v>
      </c>
      <c r="I65">
        <f t="shared" si="2"/>
        <v>202575</v>
      </c>
      <c r="J65">
        <f t="shared" si="3"/>
        <v>202.57499999999999</v>
      </c>
      <c r="K65">
        <v>0.16206999999999999</v>
      </c>
      <c r="L65" s="1">
        <f t="shared" si="46"/>
        <v>32.831330249999993</v>
      </c>
      <c r="N65" s="1">
        <v>10.62</v>
      </c>
      <c r="P65" s="2">
        <f t="shared" si="7"/>
        <v>1616.8690703750015</v>
      </c>
      <c r="Q65" s="2">
        <f t="shared" si="6"/>
        <v>134.7390891979168</v>
      </c>
      <c r="S65" s="3">
        <v>41874</v>
      </c>
    </row>
    <row r="66" spans="1:19" x14ac:dyDescent="0.25">
      <c r="A66" t="s">
        <v>74</v>
      </c>
      <c r="B66" t="s">
        <v>10</v>
      </c>
      <c r="C66" t="s">
        <v>17</v>
      </c>
      <c r="D66">
        <v>65</v>
      </c>
      <c r="E66">
        <v>9.5</v>
      </c>
      <c r="F66">
        <f t="shared" ref="F66:F70" si="47">D66-E66</f>
        <v>55.5</v>
      </c>
      <c r="G66">
        <v>10</v>
      </c>
      <c r="H66">
        <f t="shared" ref="H66:H69" si="48">F66*G66</f>
        <v>555</v>
      </c>
      <c r="I66">
        <f t="shared" si="2"/>
        <v>202575</v>
      </c>
      <c r="J66">
        <f t="shared" si="3"/>
        <v>202.57499999999999</v>
      </c>
      <c r="K66">
        <v>0.16206999999999999</v>
      </c>
      <c r="L66" s="1">
        <f t="shared" ref="L66:L69" si="49">J66*K66</f>
        <v>32.831330249999993</v>
      </c>
      <c r="N66" s="1">
        <v>10.62</v>
      </c>
      <c r="P66" s="2">
        <f t="shared" si="7"/>
        <v>1649.7004006250015</v>
      </c>
      <c r="Q66" s="2">
        <f t="shared" si="6"/>
        <v>137.47503338541679</v>
      </c>
      <c r="S66" s="3">
        <v>41874</v>
      </c>
    </row>
    <row r="67" spans="1:19" x14ac:dyDescent="0.25">
      <c r="A67" t="s">
        <v>74</v>
      </c>
      <c r="B67" t="s">
        <v>11</v>
      </c>
      <c r="C67" t="s">
        <v>17</v>
      </c>
      <c r="D67">
        <v>65</v>
      </c>
      <c r="E67">
        <v>9.5</v>
      </c>
      <c r="F67">
        <f t="shared" si="47"/>
        <v>55.5</v>
      </c>
      <c r="G67">
        <v>10</v>
      </c>
      <c r="H67">
        <f t="shared" si="48"/>
        <v>555</v>
      </c>
      <c r="I67">
        <f t="shared" si="2"/>
        <v>202575</v>
      </c>
      <c r="J67">
        <f t="shared" si="3"/>
        <v>202.57499999999999</v>
      </c>
      <c r="K67">
        <v>0.16206999999999999</v>
      </c>
      <c r="L67" s="1">
        <f t="shared" si="49"/>
        <v>32.831330249999993</v>
      </c>
      <c r="N67" s="1">
        <v>10.62</v>
      </c>
      <c r="P67" s="2">
        <f t="shared" si="7"/>
        <v>1682.5317308750016</v>
      </c>
      <c r="Q67" s="2">
        <f t="shared" si="6"/>
        <v>140.21097757291679</v>
      </c>
      <c r="S67" s="3">
        <v>41874</v>
      </c>
    </row>
    <row r="68" spans="1:19" x14ac:dyDescent="0.25">
      <c r="A68" t="s">
        <v>74</v>
      </c>
      <c r="B68" t="s">
        <v>12</v>
      </c>
      <c r="C68" t="s">
        <v>17</v>
      </c>
      <c r="D68">
        <v>65</v>
      </c>
      <c r="E68">
        <v>9.5</v>
      </c>
      <c r="F68">
        <f t="shared" si="47"/>
        <v>55.5</v>
      </c>
      <c r="G68">
        <v>10</v>
      </c>
      <c r="H68">
        <f t="shared" si="48"/>
        <v>555</v>
      </c>
      <c r="I68">
        <f t="shared" si="2"/>
        <v>202575</v>
      </c>
      <c r="J68">
        <f t="shared" si="3"/>
        <v>202.57499999999999</v>
      </c>
      <c r="K68">
        <v>0.16206999999999999</v>
      </c>
      <c r="L68" s="1">
        <f t="shared" si="49"/>
        <v>32.831330249999993</v>
      </c>
      <c r="N68" s="1">
        <v>10.62</v>
      </c>
      <c r="P68" s="2">
        <f t="shared" si="7"/>
        <v>1715.3630611250016</v>
      </c>
      <c r="Q68" s="2">
        <f t="shared" si="6"/>
        <v>142.94692176041681</v>
      </c>
      <c r="S68" s="3">
        <v>41874</v>
      </c>
    </row>
    <row r="69" spans="1:19" x14ac:dyDescent="0.25">
      <c r="A69" t="s">
        <v>74</v>
      </c>
      <c r="B69" t="s">
        <v>13</v>
      </c>
      <c r="C69" t="s">
        <v>17</v>
      </c>
      <c r="D69">
        <v>65</v>
      </c>
      <c r="E69">
        <v>9.5</v>
      </c>
      <c r="F69">
        <f t="shared" si="47"/>
        <v>55.5</v>
      </c>
      <c r="G69">
        <v>10</v>
      </c>
      <c r="H69">
        <f t="shared" si="48"/>
        <v>555</v>
      </c>
      <c r="I69">
        <f t="shared" si="2"/>
        <v>202575</v>
      </c>
      <c r="J69">
        <f t="shared" si="3"/>
        <v>202.57499999999999</v>
      </c>
      <c r="K69">
        <v>0.16206999999999999</v>
      </c>
      <c r="L69" s="1">
        <f t="shared" si="49"/>
        <v>32.831330249999993</v>
      </c>
      <c r="N69" s="1">
        <v>10.62</v>
      </c>
      <c r="P69" s="2">
        <f t="shared" si="7"/>
        <v>1748.1943913750017</v>
      </c>
      <c r="Q69" s="2">
        <f t="shared" si="6"/>
        <v>145.68286594791681</v>
      </c>
      <c r="S69" s="3">
        <v>41874</v>
      </c>
    </row>
    <row r="70" spans="1:19" x14ac:dyDescent="0.25">
      <c r="A70" t="s">
        <v>74</v>
      </c>
      <c r="B70" t="s">
        <v>75</v>
      </c>
      <c r="C70" t="s">
        <v>35</v>
      </c>
      <c r="D70">
        <v>60</v>
      </c>
      <c r="E70">
        <v>9.5</v>
      </c>
      <c r="F70">
        <f t="shared" si="47"/>
        <v>50.5</v>
      </c>
      <c r="G70">
        <v>8</v>
      </c>
      <c r="H70">
        <f t="shared" ref="H70" si="50">F70*G70</f>
        <v>404</v>
      </c>
      <c r="I70">
        <f t="shared" si="2"/>
        <v>147460</v>
      </c>
      <c r="J70">
        <f t="shared" si="3"/>
        <v>147.46</v>
      </c>
      <c r="K70">
        <v>0.16206999999999999</v>
      </c>
      <c r="L70" s="1">
        <f t="shared" ref="L70" si="51">J70*K70</f>
        <v>23.898842200000001</v>
      </c>
      <c r="N70" s="1">
        <v>5.29</v>
      </c>
      <c r="P70" s="2">
        <f t="shared" si="7"/>
        <v>1772.0932335750017</v>
      </c>
      <c r="Q70" s="2">
        <f t="shared" si="6"/>
        <v>147.67443613125013</v>
      </c>
      <c r="S70" s="3">
        <v>41874</v>
      </c>
    </row>
    <row r="71" spans="1:19" s="4" customFormat="1" x14ac:dyDescent="0.25">
      <c r="A71" s="4" t="s">
        <v>74</v>
      </c>
      <c r="B71" s="4" t="s">
        <v>76</v>
      </c>
      <c r="C71" s="4" t="s">
        <v>35</v>
      </c>
      <c r="D71" s="4">
        <v>60</v>
      </c>
      <c r="E71" s="4">
        <v>9.5</v>
      </c>
      <c r="F71" s="4">
        <f t="shared" ref="F71:F74" si="52">D71-E71</f>
        <v>50.5</v>
      </c>
      <c r="G71" s="4">
        <v>8</v>
      </c>
      <c r="H71" s="4">
        <f t="shared" ref="H71:H73" si="53">F71*G71</f>
        <v>404</v>
      </c>
      <c r="I71" s="4">
        <f t="shared" si="2"/>
        <v>147460</v>
      </c>
      <c r="J71" s="4">
        <f t="shared" si="3"/>
        <v>147.46</v>
      </c>
      <c r="K71" s="4">
        <v>0.16206999999999999</v>
      </c>
      <c r="L71" s="5">
        <f t="shared" ref="L71:L73" si="54">J71*K71</f>
        <v>23.898842200000001</v>
      </c>
      <c r="N71" s="5">
        <v>5.29</v>
      </c>
      <c r="P71" s="2">
        <f t="shared" ref="P71:P134" si="55">P70+L71</f>
        <v>1795.9920757750017</v>
      </c>
      <c r="Q71" s="6">
        <f t="shared" si="6"/>
        <v>149.66600631458348</v>
      </c>
      <c r="S71" s="7">
        <v>41879</v>
      </c>
    </row>
    <row r="72" spans="1:19" x14ac:dyDescent="0.25">
      <c r="A72" t="s">
        <v>71</v>
      </c>
      <c r="B72" t="s">
        <v>72</v>
      </c>
      <c r="C72" t="s">
        <v>35</v>
      </c>
      <c r="D72">
        <v>60</v>
      </c>
      <c r="E72">
        <v>9.5</v>
      </c>
      <c r="F72">
        <f t="shared" si="52"/>
        <v>50.5</v>
      </c>
      <c r="G72">
        <v>12</v>
      </c>
      <c r="H72">
        <f t="shared" si="53"/>
        <v>606</v>
      </c>
      <c r="I72">
        <f t="shared" ref="I72:I85" si="56">H72*365</f>
        <v>221190</v>
      </c>
      <c r="J72">
        <f t="shared" ref="J72:J85" si="57">I72/1000</f>
        <v>221.19</v>
      </c>
      <c r="K72">
        <v>0.16206999999999999</v>
      </c>
      <c r="L72" s="1">
        <f t="shared" si="54"/>
        <v>35.848263299999999</v>
      </c>
      <c r="N72" s="1">
        <v>5.29</v>
      </c>
      <c r="P72" s="2">
        <f t="shared" si="55"/>
        <v>1831.8403390750018</v>
      </c>
      <c r="Q72" s="2">
        <f t="shared" ref="Q72:Q85" si="58">P72/12</f>
        <v>152.65336158958348</v>
      </c>
      <c r="S72" s="3">
        <v>41874</v>
      </c>
    </row>
    <row r="73" spans="1:19" x14ac:dyDescent="0.25">
      <c r="A73" t="s">
        <v>71</v>
      </c>
      <c r="B73" t="s">
        <v>73</v>
      </c>
      <c r="C73" t="s">
        <v>35</v>
      </c>
      <c r="D73">
        <v>60</v>
      </c>
      <c r="E73">
        <v>9.5</v>
      </c>
      <c r="F73">
        <f t="shared" si="52"/>
        <v>50.5</v>
      </c>
      <c r="G73">
        <v>12</v>
      </c>
      <c r="H73">
        <f t="shared" si="53"/>
        <v>606</v>
      </c>
      <c r="I73">
        <f t="shared" si="56"/>
        <v>221190</v>
      </c>
      <c r="J73">
        <f t="shared" si="57"/>
        <v>221.19</v>
      </c>
      <c r="K73">
        <v>0.16206999999999999</v>
      </c>
      <c r="L73" s="1">
        <f t="shared" si="54"/>
        <v>35.848263299999999</v>
      </c>
      <c r="N73" s="1">
        <v>5.29</v>
      </c>
      <c r="P73" s="2">
        <f t="shared" si="55"/>
        <v>1867.6886023750019</v>
      </c>
      <c r="Q73" s="2">
        <f t="shared" si="58"/>
        <v>155.64071686458348</v>
      </c>
      <c r="S73" s="3">
        <v>41874</v>
      </c>
    </row>
    <row r="74" spans="1:19" x14ac:dyDescent="0.25">
      <c r="A74" t="s">
        <v>70</v>
      </c>
      <c r="B74" t="s">
        <v>10</v>
      </c>
      <c r="C74" t="s">
        <v>17</v>
      </c>
      <c r="D74">
        <v>65</v>
      </c>
      <c r="E74">
        <v>13</v>
      </c>
      <c r="F74">
        <f t="shared" si="52"/>
        <v>52</v>
      </c>
      <c r="G74">
        <v>8</v>
      </c>
      <c r="H74">
        <f t="shared" ref="H74" si="59">F74*G74</f>
        <v>416</v>
      </c>
      <c r="I74">
        <f t="shared" si="56"/>
        <v>151840</v>
      </c>
      <c r="J74">
        <f t="shared" si="57"/>
        <v>151.84</v>
      </c>
      <c r="K74">
        <v>0.16206999999999999</v>
      </c>
      <c r="L74" s="1">
        <f t="shared" ref="L74" si="60">J74*K74</f>
        <v>24.608708799999999</v>
      </c>
      <c r="N74" s="1">
        <v>10.62</v>
      </c>
      <c r="P74" s="2">
        <f t="shared" si="55"/>
        <v>1892.2973111750018</v>
      </c>
      <c r="Q74" s="2">
        <f t="shared" si="58"/>
        <v>157.69144259791682</v>
      </c>
      <c r="S74" s="3">
        <v>41874</v>
      </c>
    </row>
    <row r="75" spans="1:19" x14ac:dyDescent="0.25">
      <c r="A75" t="s">
        <v>70</v>
      </c>
      <c r="B75" t="s">
        <v>11</v>
      </c>
      <c r="C75" t="s">
        <v>17</v>
      </c>
      <c r="D75">
        <v>65</v>
      </c>
      <c r="E75">
        <v>13</v>
      </c>
      <c r="F75">
        <f t="shared" ref="F75" si="61">D75-E75</f>
        <v>52</v>
      </c>
      <c r="G75">
        <v>8</v>
      </c>
      <c r="H75">
        <f t="shared" ref="H75" si="62">F75*G75</f>
        <v>416</v>
      </c>
      <c r="I75">
        <f t="shared" si="56"/>
        <v>151840</v>
      </c>
      <c r="J75">
        <f t="shared" si="57"/>
        <v>151.84</v>
      </c>
      <c r="K75">
        <v>0.16206999999999999</v>
      </c>
      <c r="L75" s="1">
        <f t="shared" ref="L75" si="63">J75*K75</f>
        <v>24.608708799999999</v>
      </c>
      <c r="N75" s="1">
        <v>10.62</v>
      </c>
      <c r="P75" s="2">
        <f t="shared" si="55"/>
        <v>1916.9060199750018</v>
      </c>
      <c r="Q75" s="2">
        <f t="shared" si="58"/>
        <v>159.74216833125016</v>
      </c>
      <c r="S75" s="3">
        <v>41874</v>
      </c>
    </row>
    <row r="76" spans="1:19" x14ac:dyDescent="0.25">
      <c r="A76" t="s">
        <v>77</v>
      </c>
      <c r="B76" t="s">
        <v>10</v>
      </c>
      <c r="C76" t="s">
        <v>17</v>
      </c>
      <c r="D76">
        <v>65</v>
      </c>
      <c r="E76">
        <v>9.5</v>
      </c>
      <c r="F76">
        <f t="shared" ref="F76:F78" si="64">D76-E76</f>
        <v>55.5</v>
      </c>
      <c r="G76">
        <v>6</v>
      </c>
      <c r="H76">
        <f t="shared" ref="H76:H78" si="65">F76*G76</f>
        <v>333</v>
      </c>
      <c r="I76">
        <f t="shared" si="56"/>
        <v>121545</v>
      </c>
      <c r="J76">
        <f t="shared" si="57"/>
        <v>121.545</v>
      </c>
      <c r="K76">
        <v>0.16206999999999999</v>
      </c>
      <c r="L76" s="1">
        <f t="shared" ref="L76:L78" si="66">J76*K76</f>
        <v>19.698798149999998</v>
      </c>
      <c r="N76" s="1">
        <v>10.62</v>
      </c>
      <c r="P76" s="2">
        <f t="shared" si="55"/>
        <v>1936.6048181250017</v>
      </c>
      <c r="Q76" s="2">
        <f t="shared" si="58"/>
        <v>161.38373484375015</v>
      </c>
      <c r="S76" s="3">
        <v>41874</v>
      </c>
    </row>
    <row r="77" spans="1:19" x14ac:dyDescent="0.25">
      <c r="A77" t="s">
        <v>77</v>
      </c>
      <c r="B77" t="s">
        <v>11</v>
      </c>
      <c r="C77" t="s">
        <v>17</v>
      </c>
      <c r="D77">
        <v>65</v>
      </c>
      <c r="E77">
        <v>9.5</v>
      </c>
      <c r="F77">
        <f t="shared" si="64"/>
        <v>55.5</v>
      </c>
      <c r="G77">
        <v>6</v>
      </c>
      <c r="H77">
        <f t="shared" si="65"/>
        <v>333</v>
      </c>
      <c r="I77">
        <f t="shared" si="56"/>
        <v>121545</v>
      </c>
      <c r="J77">
        <f t="shared" si="57"/>
        <v>121.545</v>
      </c>
      <c r="K77">
        <v>0.16206999999999999</v>
      </c>
      <c r="L77" s="1">
        <f t="shared" si="66"/>
        <v>19.698798149999998</v>
      </c>
      <c r="N77" s="1">
        <v>10.62</v>
      </c>
      <c r="P77" s="2">
        <f t="shared" si="55"/>
        <v>1956.3036162750016</v>
      </c>
      <c r="Q77" s="2">
        <f t="shared" si="58"/>
        <v>163.02530135625014</v>
      </c>
      <c r="S77" s="3">
        <v>41874</v>
      </c>
    </row>
    <row r="78" spans="1:19" x14ac:dyDescent="0.25">
      <c r="A78" t="s">
        <v>77</v>
      </c>
      <c r="B78" t="s">
        <v>12</v>
      </c>
      <c r="C78" t="s">
        <v>17</v>
      </c>
      <c r="D78">
        <v>65</v>
      </c>
      <c r="E78">
        <v>9.5</v>
      </c>
      <c r="F78">
        <f t="shared" si="64"/>
        <v>55.5</v>
      </c>
      <c r="G78">
        <v>6</v>
      </c>
      <c r="H78">
        <f t="shared" si="65"/>
        <v>333</v>
      </c>
      <c r="I78">
        <f t="shared" si="56"/>
        <v>121545</v>
      </c>
      <c r="J78">
        <f t="shared" si="57"/>
        <v>121.545</v>
      </c>
      <c r="K78">
        <v>0.16206999999999999</v>
      </c>
      <c r="L78" s="1">
        <f t="shared" si="66"/>
        <v>19.698798149999998</v>
      </c>
      <c r="N78" s="1">
        <v>10.62</v>
      </c>
      <c r="P78" s="2">
        <f t="shared" si="55"/>
        <v>1976.0024144250015</v>
      </c>
      <c r="Q78" s="2">
        <f t="shared" si="58"/>
        <v>164.66686786875013</v>
      </c>
      <c r="S78" s="3">
        <v>41874</v>
      </c>
    </row>
    <row r="79" spans="1:19" x14ac:dyDescent="0.25">
      <c r="A79" t="s">
        <v>78</v>
      </c>
      <c r="B79" t="s">
        <v>10</v>
      </c>
      <c r="C79" t="s">
        <v>17</v>
      </c>
      <c r="D79">
        <v>26</v>
      </c>
      <c r="E79">
        <v>9.5</v>
      </c>
      <c r="F79">
        <f t="shared" ref="F79:F82" si="67">D79-E79</f>
        <v>16.5</v>
      </c>
      <c r="G79">
        <v>8</v>
      </c>
      <c r="H79">
        <f t="shared" ref="H79:H82" si="68">F79*G79</f>
        <v>132</v>
      </c>
      <c r="I79">
        <f t="shared" si="56"/>
        <v>48180</v>
      </c>
      <c r="J79">
        <f t="shared" si="57"/>
        <v>48.18</v>
      </c>
      <c r="K79">
        <v>0.16206999999999999</v>
      </c>
      <c r="L79" s="1">
        <f t="shared" ref="L79:L81" si="69">J79*K79</f>
        <v>7.8085325999999995</v>
      </c>
      <c r="N79" s="1">
        <v>10.62</v>
      </c>
      <c r="P79" s="2">
        <f t="shared" si="55"/>
        <v>1983.8109470250015</v>
      </c>
      <c r="Q79" s="2">
        <f t="shared" si="58"/>
        <v>165.31757891875012</v>
      </c>
      <c r="S79" s="3">
        <v>41874</v>
      </c>
    </row>
    <row r="80" spans="1:19" x14ac:dyDescent="0.25">
      <c r="A80" t="s">
        <v>78</v>
      </c>
      <c r="B80" t="s">
        <v>11</v>
      </c>
      <c r="C80" t="s">
        <v>17</v>
      </c>
      <c r="D80">
        <v>26</v>
      </c>
      <c r="E80">
        <v>9.5</v>
      </c>
      <c r="F80">
        <f t="shared" si="67"/>
        <v>16.5</v>
      </c>
      <c r="G80">
        <v>8</v>
      </c>
      <c r="H80">
        <f t="shared" si="68"/>
        <v>132</v>
      </c>
      <c r="I80">
        <f t="shared" si="56"/>
        <v>48180</v>
      </c>
      <c r="J80">
        <f t="shared" si="57"/>
        <v>48.18</v>
      </c>
      <c r="K80">
        <v>0.16206999999999999</v>
      </c>
      <c r="L80" s="1">
        <f t="shared" si="69"/>
        <v>7.8085325999999995</v>
      </c>
      <c r="N80" s="1">
        <v>10.62</v>
      </c>
      <c r="P80" s="2">
        <f t="shared" si="55"/>
        <v>1991.6194796250015</v>
      </c>
      <c r="Q80" s="2">
        <f t="shared" si="58"/>
        <v>165.96828996875013</v>
      </c>
      <c r="S80" s="3">
        <v>41874</v>
      </c>
    </row>
    <row r="81" spans="1:19" x14ac:dyDescent="0.25">
      <c r="A81" t="s">
        <v>78</v>
      </c>
      <c r="B81" t="s">
        <v>12</v>
      </c>
      <c r="C81" t="s">
        <v>17</v>
      </c>
      <c r="D81">
        <v>65</v>
      </c>
      <c r="E81">
        <v>9.5</v>
      </c>
      <c r="F81">
        <f t="shared" si="67"/>
        <v>55.5</v>
      </c>
      <c r="G81">
        <v>8</v>
      </c>
      <c r="H81">
        <f t="shared" si="68"/>
        <v>444</v>
      </c>
      <c r="I81">
        <f t="shared" si="56"/>
        <v>162060</v>
      </c>
      <c r="J81">
        <f t="shared" si="57"/>
        <v>162.06</v>
      </c>
      <c r="K81">
        <v>0.16206999999999999</v>
      </c>
      <c r="L81" s="1">
        <f t="shared" si="69"/>
        <v>26.265064199999998</v>
      </c>
      <c r="N81" s="1">
        <v>10.62</v>
      </c>
      <c r="P81" s="2">
        <f t="shared" si="55"/>
        <v>2017.8845438250016</v>
      </c>
      <c r="Q81" s="2">
        <f t="shared" si="58"/>
        <v>168.15704531875014</v>
      </c>
      <c r="S81" s="3">
        <v>41874</v>
      </c>
    </row>
    <row r="82" spans="1:19" x14ac:dyDescent="0.25">
      <c r="A82" t="s">
        <v>78</v>
      </c>
      <c r="B82" t="s">
        <v>79</v>
      </c>
      <c r="C82" t="s">
        <v>35</v>
      </c>
      <c r="D82">
        <v>60</v>
      </c>
      <c r="E82">
        <v>9.5</v>
      </c>
      <c r="F82">
        <f t="shared" si="67"/>
        <v>50.5</v>
      </c>
      <c r="G82">
        <v>4</v>
      </c>
      <c r="H82">
        <f t="shared" si="68"/>
        <v>202</v>
      </c>
      <c r="I82">
        <f t="shared" si="56"/>
        <v>73730</v>
      </c>
      <c r="J82">
        <f t="shared" si="57"/>
        <v>73.73</v>
      </c>
      <c r="K82">
        <v>0.16206999999999999</v>
      </c>
      <c r="L82" s="1">
        <f t="shared" ref="L82" si="70">J82*K82</f>
        <v>11.9494211</v>
      </c>
      <c r="N82" s="1">
        <v>5.29</v>
      </c>
      <c r="P82" s="2">
        <f t="shared" si="55"/>
        <v>2029.8339649250017</v>
      </c>
      <c r="Q82" s="2">
        <f t="shared" si="58"/>
        <v>169.15283041041681</v>
      </c>
      <c r="S82" s="3">
        <v>41852</v>
      </c>
    </row>
    <row r="83" spans="1:19" x14ac:dyDescent="0.25">
      <c r="A83" t="s">
        <v>78</v>
      </c>
      <c r="B83" t="s">
        <v>80</v>
      </c>
      <c r="C83" t="s">
        <v>35</v>
      </c>
      <c r="D83">
        <v>60</v>
      </c>
      <c r="E83">
        <v>9.5</v>
      </c>
      <c r="F83">
        <f t="shared" ref="F83:F84" si="71">D83-E83</f>
        <v>50.5</v>
      </c>
      <c r="G83">
        <v>4</v>
      </c>
      <c r="H83">
        <f t="shared" ref="H83:H84" si="72">F83*G83</f>
        <v>202</v>
      </c>
      <c r="I83">
        <f t="shared" si="56"/>
        <v>73730</v>
      </c>
      <c r="J83">
        <f t="shared" si="57"/>
        <v>73.73</v>
      </c>
      <c r="K83">
        <v>0.16206999999999999</v>
      </c>
      <c r="L83" s="1">
        <f t="shared" ref="L83" si="73">J83*K83</f>
        <v>11.9494211</v>
      </c>
      <c r="N83" s="1">
        <v>5.29</v>
      </c>
      <c r="P83" s="2">
        <f t="shared" si="55"/>
        <v>2041.7833860250018</v>
      </c>
      <c r="Q83" s="2">
        <f t="shared" si="58"/>
        <v>170.14861550208349</v>
      </c>
      <c r="S83" s="3">
        <v>41852</v>
      </c>
    </row>
    <row r="84" spans="1:19" x14ac:dyDescent="0.25">
      <c r="A84" t="s">
        <v>81</v>
      </c>
      <c r="B84" t="s">
        <v>82</v>
      </c>
      <c r="C84" t="s">
        <v>17</v>
      </c>
      <c r="D84">
        <v>26</v>
      </c>
      <c r="E84">
        <v>9.5</v>
      </c>
      <c r="F84">
        <f t="shared" si="71"/>
        <v>16.5</v>
      </c>
      <c r="G84">
        <v>4</v>
      </c>
      <c r="H84">
        <f t="shared" si="72"/>
        <v>66</v>
      </c>
      <c r="I84">
        <f t="shared" si="56"/>
        <v>24090</v>
      </c>
      <c r="J84">
        <f t="shared" si="57"/>
        <v>24.09</v>
      </c>
      <c r="K84">
        <v>0.16206999999999999</v>
      </c>
      <c r="L84" s="1">
        <f t="shared" ref="L84" si="74">J84*K84</f>
        <v>3.9042662999999997</v>
      </c>
      <c r="N84" s="1">
        <v>10.62</v>
      </c>
      <c r="P84" s="2">
        <f t="shared" si="55"/>
        <v>2045.6876523250019</v>
      </c>
      <c r="Q84" s="2">
        <f t="shared" si="58"/>
        <v>170.47397102708348</v>
      </c>
      <c r="S84" s="3">
        <v>41874</v>
      </c>
    </row>
    <row r="85" spans="1:19" x14ac:dyDescent="0.25">
      <c r="A85" t="s">
        <v>159</v>
      </c>
      <c r="B85" t="s">
        <v>10</v>
      </c>
      <c r="C85" t="s">
        <v>17</v>
      </c>
      <c r="D85">
        <v>26</v>
      </c>
      <c r="E85">
        <v>9.5</v>
      </c>
      <c r="F85">
        <f t="shared" ref="F85" si="75">D85-E85</f>
        <v>16.5</v>
      </c>
      <c r="G85">
        <v>4</v>
      </c>
      <c r="H85">
        <f t="shared" ref="H85" si="76">F85*G85</f>
        <v>66</v>
      </c>
      <c r="I85">
        <f t="shared" si="56"/>
        <v>24090</v>
      </c>
      <c r="J85">
        <f t="shared" si="57"/>
        <v>24.09</v>
      </c>
      <c r="K85">
        <v>0.16206999999999999</v>
      </c>
      <c r="L85" s="1">
        <f t="shared" ref="L85" si="77">J85*K85</f>
        <v>3.9042662999999997</v>
      </c>
      <c r="N85" s="1">
        <v>10.62</v>
      </c>
      <c r="P85" s="2">
        <f t="shared" si="55"/>
        <v>2049.5919186250017</v>
      </c>
      <c r="Q85" s="2">
        <f t="shared" si="58"/>
        <v>170.79932655208347</v>
      </c>
      <c r="S85" s="3">
        <v>41877</v>
      </c>
    </row>
    <row r="86" spans="1:19" x14ac:dyDescent="0.25">
      <c r="A86" t="s">
        <v>159</v>
      </c>
      <c r="B86" t="s">
        <v>10</v>
      </c>
      <c r="C86" t="s">
        <v>17</v>
      </c>
      <c r="D86">
        <v>26</v>
      </c>
      <c r="E86">
        <v>9.5</v>
      </c>
      <c r="F86">
        <f t="shared" ref="F86:F89" si="78">D86-E86</f>
        <v>16.5</v>
      </c>
      <c r="G86">
        <v>4</v>
      </c>
      <c r="H86">
        <f t="shared" ref="H86:H89" si="79">F86*G86</f>
        <v>66</v>
      </c>
      <c r="I86">
        <f t="shared" ref="I86:I89" si="80">H86*365</f>
        <v>24090</v>
      </c>
      <c r="J86">
        <f t="shared" ref="J86:J89" si="81">I86/1000</f>
        <v>24.09</v>
      </c>
      <c r="K86">
        <v>0.16206999999999999</v>
      </c>
      <c r="L86" s="1">
        <f t="shared" ref="L86:L89" si="82">J86*K86</f>
        <v>3.9042662999999997</v>
      </c>
      <c r="N86" s="1">
        <v>10.62</v>
      </c>
      <c r="P86" s="2">
        <f t="shared" si="55"/>
        <v>2053.4961849250017</v>
      </c>
      <c r="Q86" s="2">
        <f t="shared" ref="Q86:Q89" si="83">P86/12</f>
        <v>171.12468207708346</v>
      </c>
      <c r="S86" s="3">
        <v>41877</v>
      </c>
    </row>
    <row r="87" spans="1:19" x14ac:dyDescent="0.25">
      <c r="A87" t="s">
        <v>159</v>
      </c>
      <c r="B87" t="s">
        <v>10</v>
      </c>
      <c r="C87" t="s">
        <v>17</v>
      </c>
      <c r="D87">
        <v>65</v>
      </c>
      <c r="E87">
        <v>9.5</v>
      </c>
      <c r="F87">
        <f t="shared" si="78"/>
        <v>55.5</v>
      </c>
      <c r="G87">
        <v>4</v>
      </c>
      <c r="H87">
        <f t="shared" si="79"/>
        <v>222</v>
      </c>
      <c r="I87">
        <f t="shared" si="80"/>
        <v>81030</v>
      </c>
      <c r="J87">
        <f t="shared" si="81"/>
        <v>81.03</v>
      </c>
      <c r="K87">
        <v>0.16206999999999999</v>
      </c>
      <c r="L87" s="1">
        <f t="shared" si="82"/>
        <v>13.132532099999999</v>
      </c>
      <c r="N87" s="1">
        <v>10.62</v>
      </c>
      <c r="P87" s="2">
        <f t="shared" si="55"/>
        <v>2066.6287170250016</v>
      </c>
      <c r="Q87" s="2">
        <f t="shared" si="83"/>
        <v>172.21905975208347</v>
      </c>
      <c r="S87" s="3">
        <v>41877</v>
      </c>
    </row>
    <row r="88" spans="1:19" x14ac:dyDescent="0.25">
      <c r="A88" t="s">
        <v>159</v>
      </c>
      <c r="B88" t="s">
        <v>10</v>
      </c>
      <c r="C88" t="s">
        <v>17</v>
      </c>
      <c r="D88">
        <v>65</v>
      </c>
      <c r="E88">
        <v>9.5</v>
      </c>
      <c r="F88">
        <f t="shared" si="78"/>
        <v>55.5</v>
      </c>
      <c r="G88">
        <v>4</v>
      </c>
      <c r="H88">
        <f t="shared" si="79"/>
        <v>222</v>
      </c>
      <c r="I88">
        <f t="shared" si="80"/>
        <v>81030</v>
      </c>
      <c r="J88">
        <f t="shared" si="81"/>
        <v>81.03</v>
      </c>
      <c r="K88">
        <v>0.16206999999999999</v>
      </c>
      <c r="L88" s="1">
        <f t="shared" si="82"/>
        <v>13.132532099999999</v>
      </c>
      <c r="N88" s="1">
        <v>10.62</v>
      </c>
      <c r="P88" s="2">
        <f t="shared" si="55"/>
        <v>2079.7612491250015</v>
      </c>
      <c r="Q88" s="2">
        <f t="shared" si="83"/>
        <v>173.31343742708347</v>
      </c>
      <c r="S88" s="3">
        <v>41877</v>
      </c>
    </row>
    <row r="89" spans="1:19" x14ac:dyDescent="0.25">
      <c r="A89" t="s">
        <v>160</v>
      </c>
      <c r="B89" t="s">
        <v>10</v>
      </c>
      <c r="C89" t="s">
        <v>17</v>
      </c>
      <c r="D89">
        <v>26</v>
      </c>
      <c r="E89">
        <v>9.5</v>
      </c>
      <c r="F89">
        <f t="shared" si="78"/>
        <v>16.5</v>
      </c>
      <c r="G89">
        <v>8</v>
      </c>
      <c r="H89">
        <f t="shared" si="79"/>
        <v>132</v>
      </c>
      <c r="I89">
        <f t="shared" si="80"/>
        <v>48180</v>
      </c>
      <c r="J89">
        <f t="shared" si="81"/>
        <v>48.18</v>
      </c>
      <c r="K89">
        <v>0.16206999999999999</v>
      </c>
      <c r="L89" s="1">
        <f t="shared" si="82"/>
        <v>7.8085325999999995</v>
      </c>
      <c r="N89" s="1">
        <v>10.62</v>
      </c>
      <c r="P89" s="2">
        <f t="shared" si="55"/>
        <v>2087.5697817250016</v>
      </c>
      <c r="Q89" s="2">
        <f t="shared" si="83"/>
        <v>173.96414847708346</v>
      </c>
      <c r="S89" s="3">
        <v>41877</v>
      </c>
    </row>
    <row r="90" spans="1:19" x14ac:dyDescent="0.25">
      <c r="A90" t="s">
        <v>160</v>
      </c>
      <c r="B90" t="s">
        <v>10</v>
      </c>
      <c r="C90" t="s">
        <v>17</v>
      </c>
      <c r="D90">
        <v>26</v>
      </c>
      <c r="E90">
        <v>9.5</v>
      </c>
      <c r="F90">
        <f t="shared" ref="F90:F93" si="84">D90-E90</f>
        <v>16.5</v>
      </c>
      <c r="G90">
        <v>8</v>
      </c>
      <c r="H90">
        <f t="shared" ref="H90:H93" si="85">F90*G90</f>
        <v>132</v>
      </c>
      <c r="I90">
        <f t="shared" ref="I90:I93" si="86">H90*365</f>
        <v>48180</v>
      </c>
      <c r="J90">
        <f t="shared" ref="J90:J93" si="87">I90/1000</f>
        <v>48.18</v>
      </c>
      <c r="K90">
        <v>0.16206999999999999</v>
      </c>
      <c r="L90" s="1">
        <f t="shared" ref="L90:L92" si="88">J90*K90</f>
        <v>7.8085325999999995</v>
      </c>
      <c r="N90" s="1">
        <v>10.62</v>
      </c>
      <c r="P90" s="2">
        <f t="shared" si="55"/>
        <v>2095.3783143250016</v>
      </c>
      <c r="Q90" s="2">
        <f t="shared" ref="Q90:Q92" si="89">P90/12</f>
        <v>174.61485952708347</v>
      </c>
      <c r="S90" s="3">
        <v>41877</v>
      </c>
    </row>
    <row r="91" spans="1:19" x14ac:dyDescent="0.25">
      <c r="A91" t="s">
        <v>160</v>
      </c>
      <c r="B91" t="s">
        <v>10</v>
      </c>
      <c r="C91" t="s">
        <v>17</v>
      </c>
      <c r="D91">
        <v>65</v>
      </c>
      <c r="E91">
        <v>9.5</v>
      </c>
      <c r="F91">
        <f t="shared" si="84"/>
        <v>55.5</v>
      </c>
      <c r="G91">
        <v>8</v>
      </c>
      <c r="H91">
        <f t="shared" si="85"/>
        <v>444</v>
      </c>
      <c r="I91">
        <f t="shared" si="86"/>
        <v>162060</v>
      </c>
      <c r="J91">
        <f t="shared" si="87"/>
        <v>162.06</v>
      </c>
      <c r="K91">
        <v>0.16206999999999999</v>
      </c>
      <c r="L91" s="1">
        <f t="shared" si="88"/>
        <v>26.265064199999998</v>
      </c>
      <c r="N91" s="1">
        <v>10.62</v>
      </c>
      <c r="P91" s="2">
        <f t="shared" si="55"/>
        <v>2121.6433785250015</v>
      </c>
      <c r="Q91" s="2">
        <f t="shared" si="89"/>
        <v>176.80361487708345</v>
      </c>
      <c r="S91" s="3">
        <v>41877</v>
      </c>
    </row>
    <row r="92" spans="1:19" x14ac:dyDescent="0.25">
      <c r="A92" t="s">
        <v>160</v>
      </c>
      <c r="B92" t="s">
        <v>10</v>
      </c>
      <c r="C92" t="s">
        <v>17</v>
      </c>
      <c r="D92">
        <v>65</v>
      </c>
      <c r="E92">
        <v>9.5</v>
      </c>
      <c r="F92">
        <f t="shared" si="84"/>
        <v>55.5</v>
      </c>
      <c r="G92">
        <v>8</v>
      </c>
      <c r="H92">
        <f t="shared" si="85"/>
        <v>444</v>
      </c>
      <c r="I92">
        <f t="shared" si="86"/>
        <v>162060</v>
      </c>
      <c r="J92">
        <f t="shared" si="87"/>
        <v>162.06</v>
      </c>
      <c r="K92">
        <v>0.16206999999999999</v>
      </c>
      <c r="L92" s="1">
        <f t="shared" si="88"/>
        <v>26.265064199999998</v>
      </c>
      <c r="N92" s="1">
        <v>10.62</v>
      </c>
      <c r="P92" s="2">
        <f t="shared" si="55"/>
        <v>2147.9084427250014</v>
      </c>
      <c r="Q92" s="2">
        <f t="shared" si="89"/>
        <v>178.99237022708346</v>
      </c>
      <c r="S92" s="3">
        <v>41877</v>
      </c>
    </row>
    <row r="93" spans="1:19" x14ac:dyDescent="0.25">
      <c r="A93" t="s">
        <v>161</v>
      </c>
      <c r="B93" t="s">
        <v>85</v>
      </c>
      <c r="C93" t="s">
        <v>17</v>
      </c>
      <c r="D93">
        <v>65</v>
      </c>
      <c r="E93">
        <v>9.5</v>
      </c>
      <c r="F93">
        <f t="shared" si="84"/>
        <v>55.5</v>
      </c>
      <c r="G93">
        <v>4</v>
      </c>
      <c r="H93">
        <f t="shared" si="85"/>
        <v>222</v>
      </c>
      <c r="I93">
        <f t="shared" si="86"/>
        <v>81030</v>
      </c>
      <c r="J93">
        <f t="shared" si="87"/>
        <v>81.03</v>
      </c>
      <c r="K93">
        <v>0.16206999999999999</v>
      </c>
      <c r="L93" s="1">
        <f t="shared" ref="L93" si="90">J93*K93</f>
        <v>13.132532099999999</v>
      </c>
      <c r="N93" s="1">
        <v>10.62</v>
      </c>
      <c r="P93" s="2">
        <f t="shared" si="55"/>
        <v>2161.0409748250013</v>
      </c>
      <c r="Q93" s="2">
        <f t="shared" ref="Q93" si="91">P93/12</f>
        <v>180.08674790208343</v>
      </c>
      <c r="S93" s="3">
        <v>41879</v>
      </c>
    </row>
    <row r="94" spans="1:19" x14ac:dyDescent="0.25">
      <c r="A94" t="s">
        <v>161</v>
      </c>
      <c r="B94" t="s">
        <v>86</v>
      </c>
      <c r="C94" t="s">
        <v>17</v>
      </c>
      <c r="D94">
        <v>65</v>
      </c>
      <c r="E94">
        <v>9.5</v>
      </c>
      <c r="F94">
        <f t="shared" ref="F94:F95" si="92">D94-E94</f>
        <v>55.5</v>
      </c>
      <c r="G94">
        <v>4</v>
      </c>
      <c r="H94">
        <f t="shared" ref="H94:H95" si="93">F94*G94</f>
        <v>222</v>
      </c>
      <c r="I94">
        <f t="shared" ref="I94:I95" si="94">H94*365</f>
        <v>81030</v>
      </c>
      <c r="J94">
        <f t="shared" ref="J94:J95" si="95">I94/1000</f>
        <v>81.03</v>
      </c>
      <c r="K94">
        <v>0.16206999999999999</v>
      </c>
      <c r="L94" s="1">
        <f t="shared" ref="L94" si="96">J94*K94</f>
        <v>13.132532099999999</v>
      </c>
      <c r="N94" s="1">
        <v>10.62</v>
      </c>
      <c r="P94" s="2">
        <f t="shared" si="55"/>
        <v>2174.1735069250012</v>
      </c>
      <c r="Q94" s="2">
        <f t="shared" ref="Q94" si="97">P94/12</f>
        <v>181.18112557708344</v>
      </c>
      <c r="S94" s="3">
        <v>41879</v>
      </c>
    </row>
    <row r="95" spans="1:19" x14ac:dyDescent="0.25">
      <c r="A95" t="s">
        <v>161</v>
      </c>
      <c r="B95" t="s">
        <v>87</v>
      </c>
      <c r="C95" t="s">
        <v>35</v>
      </c>
      <c r="D95">
        <v>60</v>
      </c>
      <c r="E95">
        <v>9.5</v>
      </c>
      <c r="F95">
        <f t="shared" si="92"/>
        <v>50.5</v>
      </c>
      <c r="G95">
        <v>2</v>
      </c>
      <c r="H95">
        <f t="shared" si="93"/>
        <v>101</v>
      </c>
      <c r="I95">
        <f t="shared" si="94"/>
        <v>36865</v>
      </c>
      <c r="J95">
        <f t="shared" si="95"/>
        <v>36.865000000000002</v>
      </c>
      <c r="K95">
        <v>0.16206999999999999</v>
      </c>
      <c r="L95" s="1">
        <f t="shared" ref="L95" si="98">J95*K95</f>
        <v>5.9747105500000002</v>
      </c>
      <c r="N95" s="1">
        <v>5.29</v>
      </c>
      <c r="P95" s="2">
        <f t="shared" si="55"/>
        <v>2180.1482174750013</v>
      </c>
      <c r="Q95" s="2">
        <f t="shared" ref="Q95" si="99">P95/12</f>
        <v>181.67901812291677</v>
      </c>
      <c r="S95" s="3">
        <v>41879</v>
      </c>
    </row>
    <row r="96" spans="1:19" x14ac:dyDescent="0.25">
      <c r="A96" t="s">
        <v>161</v>
      </c>
      <c r="B96" t="s">
        <v>88</v>
      </c>
      <c r="C96" t="s">
        <v>35</v>
      </c>
      <c r="D96">
        <v>60</v>
      </c>
      <c r="E96">
        <v>9.5</v>
      </c>
      <c r="F96">
        <f t="shared" ref="F96:F97" si="100">D96-E96</f>
        <v>50.5</v>
      </c>
      <c r="G96">
        <v>4</v>
      </c>
      <c r="H96">
        <f t="shared" ref="H96:H97" si="101">F96*G96</f>
        <v>202</v>
      </c>
      <c r="I96">
        <f t="shared" ref="I96:I97" si="102">H96*365</f>
        <v>73730</v>
      </c>
      <c r="J96">
        <f t="shared" ref="J96:J97" si="103">I96/1000</f>
        <v>73.73</v>
      </c>
      <c r="K96">
        <v>0.16206999999999999</v>
      </c>
      <c r="L96" s="1">
        <f t="shared" ref="L96:L97" si="104">J96*K96</f>
        <v>11.9494211</v>
      </c>
      <c r="N96" s="1">
        <v>5.29</v>
      </c>
      <c r="P96" s="2">
        <f t="shared" si="55"/>
        <v>2192.0976385750014</v>
      </c>
      <c r="Q96" s="2">
        <f t="shared" ref="Q96:Q97" si="105">P96/12</f>
        <v>182.67480321458345</v>
      </c>
      <c r="S96" s="3">
        <v>41879</v>
      </c>
    </row>
    <row r="97" spans="1:19" x14ac:dyDescent="0.25">
      <c r="A97" t="s">
        <v>161</v>
      </c>
      <c r="B97" t="s">
        <v>89</v>
      </c>
      <c r="C97" t="s">
        <v>35</v>
      </c>
      <c r="D97">
        <v>60</v>
      </c>
      <c r="E97">
        <v>9.5</v>
      </c>
      <c r="F97">
        <f t="shared" si="100"/>
        <v>50.5</v>
      </c>
      <c r="G97">
        <v>4</v>
      </c>
      <c r="H97">
        <f t="shared" si="101"/>
        <v>202</v>
      </c>
      <c r="I97">
        <f t="shared" si="102"/>
        <v>73730</v>
      </c>
      <c r="J97">
        <f t="shared" si="103"/>
        <v>73.73</v>
      </c>
      <c r="K97">
        <v>0.16206999999999999</v>
      </c>
      <c r="L97" s="1">
        <f t="shared" si="104"/>
        <v>11.9494211</v>
      </c>
      <c r="N97" s="1">
        <v>5.29</v>
      </c>
      <c r="P97" s="2">
        <f t="shared" si="55"/>
        <v>2204.0470596750015</v>
      </c>
      <c r="Q97" s="2">
        <f t="shared" si="105"/>
        <v>183.67058830625012</v>
      </c>
      <c r="S97" s="3">
        <v>41879</v>
      </c>
    </row>
    <row r="98" spans="1:19" x14ac:dyDescent="0.25">
      <c r="A98" t="s">
        <v>162</v>
      </c>
      <c r="B98" t="s">
        <v>89</v>
      </c>
      <c r="C98" t="s">
        <v>35</v>
      </c>
      <c r="D98">
        <v>60</v>
      </c>
      <c r="E98">
        <v>9.5</v>
      </c>
      <c r="F98">
        <f t="shared" ref="F98:F99" si="106">D98-E98</f>
        <v>50.5</v>
      </c>
      <c r="G98">
        <v>4</v>
      </c>
      <c r="H98">
        <f t="shared" ref="H98:H99" si="107">F98*G98</f>
        <v>202</v>
      </c>
      <c r="I98">
        <f t="shared" ref="I98:I99" si="108">H98*365</f>
        <v>73730</v>
      </c>
      <c r="J98">
        <f t="shared" ref="J98:J99" si="109">I98/1000</f>
        <v>73.73</v>
      </c>
      <c r="K98">
        <v>0.16206999999999999</v>
      </c>
      <c r="L98" s="1">
        <f t="shared" ref="L98:L99" si="110">J98*K98</f>
        <v>11.9494211</v>
      </c>
      <c r="N98" s="1">
        <v>5.29</v>
      </c>
      <c r="P98" s="2">
        <f t="shared" si="55"/>
        <v>2215.9964807750016</v>
      </c>
      <c r="Q98" s="2">
        <f t="shared" ref="Q98:Q99" si="111">P98/12</f>
        <v>184.6663733979168</v>
      </c>
      <c r="S98" s="3">
        <v>41879</v>
      </c>
    </row>
    <row r="99" spans="1:19" x14ac:dyDescent="0.25">
      <c r="A99" t="s">
        <v>162</v>
      </c>
      <c r="B99" t="s">
        <v>90</v>
      </c>
      <c r="C99" t="s">
        <v>17</v>
      </c>
      <c r="D99">
        <v>65</v>
      </c>
      <c r="E99">
        <v>9.5</v>
      </c>
      <c r="F99">
        <f t="shared" si="106"/>
        <v>55.5</v>
      </c>
      <c r="G99">
        <v>4</v>
      </c>
      <c r="H99">
        <f t="shared" si="107"/>
        <v>222</v>
      </c>
      <c r="I99">
        <f t="shared" si="108"/>
        <v>81030</v>
      </c>
      <c r="J99">
        <f t="shared" si="109"/>
        <v>81.03</v>
      </c>
      <c r="K99">
        <v>0.16206999999999999</v>
      </c>
      <c r="L99" s="1">
        <f t="shared" si="110"/>
        <v>13.132532099999999</v>
      </c>
      <c r="N99" s="1">
        <v>10.62</v>
      </c>
      <c r="P99" s="2">
        <f t="shared" si="55"/>
        <v>2229.1290128750015</v>
      </c>
      <c r="Q99" s="2">
        <f t="shared" si="111"/>
        <v>185.7607510729168</v>
      </c>
      <c r="S99" s="3">
        <v>41879</v>
      </c>
    </row>
    <row r="100" spans="1:19" x14ac:dyDescent="0.25">
      <c r="A100" t="s">
        <v>162</v>
      </c>
      <c r="B100" t="s">
        <v>91</v>
      </c>
      <c r="C100" t="s">
        <v>17</v>
      </c>
      <c r="D100">
        <v>65</v>
      </c>
      <c r="E100">
        <v>9.5</v>
      </c>
      <c r="F100">
        <f t="shared" ref="F100" si="112">D100-E100</f>
        <v>55.5</v>
      </c>
      <c r="G100">
        <v>4</v>
      </c>
      <c r="H100">
        <f t="shared" ref="H100" si="113">F100*G100</f>
        <v>222</v>
      </c>
      <c r="I100">
        <f t="shared" ref="I100" si="114">H100*365</f>
        <v>81030</v>
      </c>
      <c r="J100">
        <f t="shared" ref="J100" si="115">I100/1000</f>
        <v>81.03</v>
      </c>
      <c r="K100">
        <v>0.16206999999999999</v>
      </c>
      <c r="L100" s="1">
        <f t="shared" ref="L100" si="116">J100*K100</f>
        <v>13.132532099999999</v>
      </c>
      <c r="N100" s="1">
        <v>10.62</v>
      </c>
      <c r="P100" s="2">
        <f t="shared" si="55"/>
        <v>2242.2615449750015</v>
      </c>
      <c r="Q100" s="2">
        <f t="shared" ref="Q100" si="117">P100/12</f>
        <v>186.85512874791678</v>
      </c>
      <c r="S100" s="3">
        <v>41879</v>
      </c>
    </row>
    <row r="101" spans="1:19" x14ac:dyDescent="0.25">
      <c r="A101" t="s">
        <v>163</v>
      </c>
      <c r="B101" t="s">
        <v>10</v>
      </c>
      <c r="C101" t="s">
        <v>17</v>
      </c>
      <c r="D101">
        <v>65</v>
      </c>
      <c r="E101">
        <v>9.5</v>
      </c>
      <c r="F101">
        <f t="shared" ref="F101:F102" si="118">D101-E101</f>
        <v>55.5</v>
      </c>
      <c r="G101">
        <v>4</v>
      </c>
      <c r="H101">
        <f t="shared" ref="H101:H102" si="119">F101*G101</f>
        <v>222</v>
      </c>
      <c r="I101">
        <f t="shared" ref="I101:I102" si="120">H101*365</f>
        <v>81030</v>
      </c>
      <c r="J101">
        <f t="shared" ref="J101:J102" si="121">I101/1000</f>
        <v>81.03</v>
      </c>
      <c r="K101">
        <v>0.16206999999999999</v>
      </c>
      <c r="L101" s="1">
        <f t="shared" ref="L101:L102" si="122">J101*K101</f>
        <v>13.132532099999999</v>
      </c>
      <c r="N101" s="1">
        <v>10.62</v>
      </c>
      <c r="P101" s="2">
        <f t="shared" si="55"/>
        <v>2255.3940770750014</v>
      </c>
      <c r="Q101" s="2">
        <f t="shared" ref="Q101:Q102" si="123">P101/12</f>
        <v>187.94950642291678</v>
      </c>
      <c r="S101" s="3">
        <v>41880</v>
      </c>
    </row>
    <row r="102" spans="1:19" x14ac:dyDescent="0.25">
      <c r="A102" t="s">
        <v>163</v>
      </c>
      <c r="B102" t="s">
        <v>11</v>
      </c>
      <c r="C102" t="s">
        <v>17</v>
      </c>
      <c r="D102">
        <v>65</v>
      </c>
      <c r="E102">
        <v>9.5</v>
      </c>
      <c r="F102">
        <f t="shared" si="118"/>
        <v>55.5</v>
      </c>
      <c r="G102">
        <v>4</v>
      </c>
      <c r="H102">
        <f t="shared" si="119"/>
        <v>222</v>
      </c>
      <c r="I102">
        <f t="shared" si="120"/>
        <v>81030</v>
      </c>
      <c r="J102">
        <f t="shared" si="121"/>
        <v>81.03</v>
      </c>
      <c r="K102">
        <v>0.16206999999999999</v>
      </c>
      <c r="L102" s="1">
        <f t="shared" si="122"/>
        <v>13.132532099999999</v>
      </c>
      <c r="N102" s="1">
        <v>10.62</v>
      </c>
      <c r="P102" s="2">
        <f t="shared" si="55"/>
        <v>2268.5266091750013</v>
      </c>
      <c r="Q102" s="2">
        <f t="shared" si="123"/>
        <v>189.04388409791679</v>
      </c>
      <c r="S102" s="3">
        <v>41880</v>
      </c>
    </row>
    <row r="103" spans="1:19" x14ac:dyDescent="0.25">
      <c r="A103" t="s">
        <v>163</v>
      </c>
      <c r="B103" t="s">
        <v>92</v>
      </c>
      <c r="C103" t="s">
        <v>17</v>
      </c>
      <c r="D103">
        <v>65</v>
      </c>
      <c r="E103">
        <v>9.5</v>
      </c>
      <c r="F103">
        <f t="shared" ref="F103:F108" si="124">D103-E103</f>
        <v>55.5</v>
      </c>
      <c r="G103">
        <v>4</v>
      </c>
      <c r="H103">
        <f t="shared" ref="H103:H108" si="125">F103*G103</f>
        <v>222</v>
      </c>
      <c r="I103">
        <f t="shared" ref="I103:I108" si="126">H103*365</f>
        <v>81030</v>
      </c>
      <c r="J103">
        <f t="shared" ref="J103:J108" si="127">I103/1000</f>
        <v>81.03</v>
      </c>
      <c r="K103">
        <v>0.16206999999999999</v>
      </c>
      <c r="L103" s="1">
        <f t="shared" ref="L103:L108" si="128">J103*K103</f>
        <v>13.132532099999999</v>
      </c>
      <c r="N103" s="1">
        <v>10.62</v>
      </c>
      <c r="P103" s="2">
        <f t="shared" si="55"/>
        <v>2281.6591412750013</v>
      </c>
      <c r="Q103" s="2">
        <f t="shared" ref="Q103:Q108" si="129">P103/12</f>
        <v>190.13826177291676</v>
      </c>
      <c r="S103" s="3">
        <v>41880</v>
      </c>
    </row>
    <row r="104" spans="1:19" x14ac:dyDescent="0.25">
      <c r="A104" t="s">
        <v>163</v>
      </c>
      <c r="B104" t="s">
        <v>93</v>
      </c>
      <c r="C104" t="s">
        <v>17</v>
      </c>
      <c r="D104">
        <v>65</v>
      </c>
      <c r="E104">
        <v>9.5</v>
      </c>
      <c r="F104">
        <f t="shared" si="124"/>
        <v>55.5</v>
      </c>
      <c r="G104">
        <v>4</v>
      </c>
      <c r="H104">
        <f t="shared" si="125"/>
        <v>222</v>
      </c>
      <c r="I104">
        <f t="shared" si="126"/>
        <v>81030</v>
      </c>
      <c r="J104">
        <f t="shared" si="127"/>
        <v>81.03</v>
      </c>
      <c r="K104">
        <v>0.16206999999999999</v>
      </c>
      <c r="L104" s="1">
        <f t="shared" si="128"/>
        <v>13.132532099999999</v>
      </c>
      <c r="N104" s="1">
        <v>10.62</v>
      </c>
      <c r="P104" s="2">
        <f t="shared" si="55"/>
        <v>2294.7916733750012</v>
      </c>
      <c r="Q104" s="2">
        <f t="shared" si="129"/>
        <v>191.23263944791677</v>
      </c>
      <c r="S104" s="3">
        <v>41880</v>
      </c>
    </row>
    <row r="105" spans="1:19" x14ac:dyDescent="0.25">
      <c r="A105" t="s">
        <v>163</v>
      </c>
      <c r="B105" t="s">
        <v>94</v>
      </c>
      <c r="C105" t="s">
        <v>17</v>
      </c>
      <c r="D105">
        <v>65</v>
      </c>
      <c r="E105">
        <v>9.5</v>
      </c>
      <c r="F105">
        <f t="shared" si="124"/>
        <v>55.5</v>
      </c>
      <c r="G105">
        <v>4</v>
      </c>
      <c r="H105">
        <f t="shared" si="125"/>
        <v>222</v>
      </c>
      <c r="I105">
        <f t="shared" si="126"/>
        <v>81030</v>
      </c>
      <c r="J105">
        <f t="shared" si="127"/>
        <v>81.03</v>
      </c>
      <c r="K105">
        <v>0.16206999999999999</v>
      </c>
      <c r="L105" s="1">
        <f t="shared" si="128"/>
        <v>13.132532099999999</v>
      </c>
      <c r="N105" s="1">
        <v>10.62</v>
      </c>
      <c r="P105" s="2">
        <f t="shared" si="55"/>
        <v>2307.9242054750011</v>
      </c>
      <c r="Q105" s="2">
        <f t="shared" si="129"/>
        <v>192.32701712291677</v>
      </c>
      <c r="S105" s="3">
        <v>41880</v>
      </c>
    </row>
    <row r="106" spans="1:19" x14ac:dyDescent="0.25">
      <c r="A106" t="s">
        <v>163</v>
      </c>
      <c r="B106" t="s">
        <v>87</v>
      </c>
      <c r="C106" t="s">
        <v>35</v>
      </c>
      <c r="D106">
        <v>60</v>
      </c>
      <c r="E106">
        <v>9.5</v>
      </c>
      <c r="F106">
        <f t="shared" si="124"/>
        <v>50.5</v>
      </c>
      <c r="G106">
        <v>1</v>
      </c>
      <c r="H106">
        <f t="shared" si="125"/>
        <v>50.5</v>
      </c>
      <c r="I106">
        <f t="shared" si="126"/>
        <v>18432.5</v>
      </c>
      <c r="J106">
        <f t="shared" si="127"/>
        <v>18.432500000000001</v>
      </c>
      <c r="K106">
        <v>0.16206999999999999</v>
      </c>
      <c r="L106" s="1">
        <f t="shared" ref="L106" si="130">J106*K106</f>
        <v>2.9873552750000001</v>
      </c>
      <c r="N106" s="1">
        <v>5.29</v>
      </c>
      <c r="P106" s="2">
        <f t="shared" si="55"/>
        <v>2310.9115607500012</v>
      </c>
      <c r="Q106" s="2">
        <f t="shared" ref="Q106" si="131">P106/12</f>
        <v>192.57596339583344</v>
      </c>
      <c r="S106" s="3">
        <v>41880</v>
      </c>
    </row>
    <row r="107" spans="1:19" x14ac:dyDescent="0.25">
      <c r="A107" t="s">
        <v>95</v>
      </c>
      <c r="B107" t="s">
        <v>96</v>
      </c>
      <c r="C107" t="s">
        <v>35</v>
      </c>
      <c r="D107">
        <v>60</v>
      </c>
      <c r="E107">
        <v>9.5</v>
      </c>
      <c r="F107">
        <f t="shared" si="124"/>
        <v>50.5</v>
      </c>
      <c r="G107">
        <v>8</v>
      </c>
      <c r="H107">
        <f t="shared" si="125"/>
        <v>404</v>
      </c>
      <c r="I107">
        <f t="shared" si="126"/>
        <v>147460</v>
      </c>
      <c r="J107">
        <f t="shared" si="127"/>
        <v>147.46</v>
      </c>
      <c r="K107">
        <v>0.16206999999999999</v>
      </c>
      <c r="L107" s="1">
        <f t="shared" si="128"/>
        <v>23.898842200000001</v>
      </c>
      <c r="N107" s="1">
        <v>5.29</v>
      </c>
      <c r="P107" s="2">
        <f t="shared" si="55"/>
        <v>2334.8104029500014</v>
      </c>
      <c r="Q107" s="2">
        <f t="shared" si="129"/>
        <v>194.56753357916679</v>
      </c>
      <c r="S107" s="3">
        <v>41880</v>
      </c>
    </row>
    <row r="108" spans="1:19" x14ac:dyDescent="0.25">
      <c r="A108" t="s">
        <v>95</v>
      </c>
      <c r="B108" t="s">
        <v>97</v>
      </c>
      <c r="C108" t="s">
        <v>35</v>
      </c>
      <c r="D108">
        <v>60</v>
      </c>
      <c r="E108">
        <v>9.5</v>
      </c>
      <c r="F108">
        <f t="shared" si="124"/>
        <v>50.5</v>
      </c>
      <c r="G108">
        <v>8</v>
      </c>
      <c r="H108">
        <f t="shared" si="125"/>
        <v>404</v>
      </c>
      <c r="I108">
        <f t="shared" si="126"/>
        <v>147460</v>
      </c>
      <c r="J108">
        <f t="shared" si="127"/>
        <v>147.46</v>
      </c>
      <c r="K108">
        <v>0.16206999999999999</v>
      </c>
      <c r="L108" s="1">
        <f t="shared" si="128"/>
        <v>23.898842200000001</v>
      </c>
      <c r="N108" s="1">
        <v>5.29</v>
      </c>
      <c r="P108" s="2">
        <f t="shared" si="55"/>
        <v>2358.7092451500016</v>
      </c>
      <c r="Q108" s="2">
        <f t="shared" si="129"/>
        <v>196.55910376250014</v>
      </c>
      <c r="S108" s="3">
        <v>41880</v>
      </c>
    </row>
    <row r="109" spans="1:19" x14ac:dyDescent="0.25">
      <c r="A109" t="s">
        <v>98</v>
      </c>
      <c r="B109" t="s">
        <v>79</v>
      </c>
      <c r="C109" t="s">
        <v>17</v>
      </c>
      <c r="D109">
        <v>26</v>
      </c>
      <c r="E109">
        <v>9.5</v>
      </c>
      <c r="F109">
        <f t="shared" ref="F109:F111" si="132">D109-E109</f>
        <v>16.5</v>
      </c>
      <c r="G109">
        <v>10</v>
      </c>
      <c r="H109">
        <f t="shared" ref="H109:H111" si="133">F109*G109</f>
        <v>165</v>
      </c>
      <c r="I109">
        <f t="shared" ref="I109:I111" si="134">H109*365</f>
        <v>60225</v>
      </c>
      <c r="J109">
        <f t="shared" ref="J109:J111" si="135">I109/1000</f>
        <v>60.225000000000001</v>
      </c>
      <c r="K109">
        <v>0.16206999999999999</v>
      </c>
      <c r="L109" s="1">
        <f t="shared" ref="L109:L111" si="136">J109*K109</f>
        <v>9.7606657499999994</v>
      </c>
      <c r="N109" s="1">
        <v>10.62</v>
      </c>
      <c r="P109" s="2">
        <f t="shared" si="55"/>
        <v>2368.4699109000017</v>
      </c>
      <c r="Q109" s="2">
        <f t="shared" ref="Q109:Q111" si="137">P109/12</f>
        <v>197.37249257500014</v>
      </c>
      <c r="S109" s="3">
        <v>41880</v>
      </c>
    </row>
    <row r="110" spans="1:19" x14ac:dyDescent="0.25">
      <c r="A110" t="s">
        <v>98</v>
      </c>
      <c r="B110" t="s">
        <v>80</v>
      </c>
      <c r="C110" t="s">
        <v>17</v>
      </c>
      <c r="D110">
        <v>65</v>
      </c>
      <c r="E110">
        <v>9.5</v>
      </c>
      <c r="F110">
        <f t="shared" si="132"/>
        <v>55.5</v>
      </c>
      <c r="G110">
        <v>10</v>
      </c>
      <c r="H110">
        <f t="shared" si="133"/>
        <v>555</v>
      </c>
      <c r="I110">
        <f t="shared" si="134"/>
        <v>202575</v>
      </c>
      <c r="J110">
        <f t="shared" si="135"/>
        <v>202.57499999999999</v>
      </c>
      <c r="K110">
        <v>0.16206999999999999</v>
      </c>
      <c r="L110" s="1">
        <f t="shared" si="136"/>
        <v>32.831330249999993</v>
      </c>
      <c r="N110" s="1">
        <v>10.62</v>
      </c>
      <c r="P110" s="2">
        <f t="shared" si="55"/>
        <v>2401.3012411500017</v>
      </c>
      <c r="Q110" s="2">
        <f t="shared" si="137"/>
        <v>200.10843676250013</v>
      </c>
      <c r="S110" s="3">
        <v>41880</v>
      </c>
    </row>
    <row r="111" spans="1:19" x14ac:dyDescent="0.25">
      <c r="A111" t="s">
        <v>98</v>
      </c>
      <c r="B111" t="s">
        <v>99</v>
      </c>
      <c r="C111" t="s">
        <v>17</v>
      </c>
      <c r="D111">
        <v>65</v>
      </c>
      <c r="E111">
        <v>9.5</v>
      </c>
      <c r="F111">
        <f t="shared" si="132"/>
        <v>55.5</v>
      </c>
      <c r="G111">
        <v>10</v>
      </c>
      <c r="H111">
        <f t="shared" si="133"/>
        <v>555</v>
      </c>
      <c r="I111">
        <f t="shared" si="134"/>
        <v>202575</v>
      </c>
      <c r="J111">
        <f t="shared" si="135"/>
        <v>202.57499999999999</v>
      </c>
      <c r="K111">
        <v>0.16206999999999999</v>
      </c>
      <c r="L111" s="1">
        <f t="shared" si="136"/>
        <v>32.831330249999993</v>
      </c>
      <c r="N111" s="1">
        <v>10.62</v>
      </c>
      <c r="P111" s="2">
        <f t="shared" si="55"/>
        <v>2434.1325714000018</v>
      </c>
      <c r="Q111" s="2">
        <f t="shared" si="137"/>
        <v>202.84438095000016</v>
      </c>
      <c r="S111" s="3">
        <v>41880</v>
      </c>
    </row>
    <row r="112" spans="1:19" x14ac:dyDescent="0.25">
      <c r="A112" t="s">
        <v>98</v>
      </c>
      <c r="B112" t="s">
        <v>100</v>
      </c>
      <c r="C112" t="s">
        <v>17</v>
      </c>
      <c r="D112">
        <v>65</v>
      </c>
      <c r="E112">
        <v>9.5</v>
      </c>
      <c r="F112">
        <f t="shared" ref="F112" si="138">D112-E112</f>
        <v>55.5</v>
      </c>
      <c r="G112">
        <v>10</v>
      </c>
      <c r="H112">
        <f t="shared" ref="H112" si="139">F112*G112</f>
        <v>555</v>
      </c>
      <c r="I112">
        <f t="shared" ref="I112" si="140">H112*365</f>
        <v>202575</v>
      </c>
      <c r="J112">
        <f t="shared" ref="J112" si="141">I112/1000</f>
        <v>202.57499999999999</v>
      </c>
      <c r="K112">
        <v>0.16206999999999999</v>
      </c>
      <c r="L112" s="1">
        <f t="shared" ref="L112" si="142">J112*K112</f>
        <v>32.831330249999993</v>
      </c>
      <c r="N112" s="1">
        <v>10.62</v>
      </c>
      <c r="P112" s="2">
        <f t="shared" si="55"/>
        <v>2466.9639016500018</v>
      </c>
      <c r="Q112" s="2">
        <f t="shared" ref="Q112" si="143">P112/12</f>
        <v>205.58032513750015</v>
      </c>
      <c r="S112" s="3">
        <v>41880</v>
      </c>
    </row>
    <row r="113" spans="1:19" x14ac:dyDescent="0.25">
      <c r="A113" t="s">
        <v>98</v>
      </c>
      <c r="B113" t="s">
        <v>116</v>
      </c>
      <c r="C113" t="s">
        <v>17</v>
      </c>
      <c r="D113">
        <v>65</v>
      </c>
      <c r="E113">
        <v>9.5</v>
      </c>
      <c r="F113">
        <f t="shared" ref="F113:F115" si="144">D113-E113</f>
        <v>55.5</v>
      </c>
      <c r="G113">
        <v>10</v>
      </c>
      <c r="H113">
        <f t="shared" ref="H113:H115" si="145">F113*G113</f>
        <v>555</v>
      </c>
      <c r="I113">
        <f t="shared" ref="I113:I115" si="146">H113*365</f>
        <v>202575</v>
      </c>
      <c r="J113">
        <f t="shared" ref="J113:J115" si="147">I113/1000</f>
        <v>202.57499999999999</v>
      </c>
      <c r="K113">
        <v>0.16206999999999999</v>
      </c>
      <c r="L113" s="1">
        <f t="shared" ref="L113:L115" si="148">J113*K113</f>
        <v>32.831330249999993</v>
      </c>
      <c r="N113" s="1">
        <v>10.62</v>
      </c>
      <c r="P113" s="2">
        <f t="shared" si="55"/>
        <v>2499.7952319000019</v>
      </c>
      <c r="Q113" s="2">
        <f t="shared" ref="Q113:Q115" si="149">P113/12</f>
        <v>208.31626932500015</v>
      </c>
      <c r="S113" s="3">
        <v>41880</v>
      </c>
    </row>
    <row r="114" spans="1:19" x14ac:dyDescent="0.25">
      <c r="A114" t="s">
        <v>98</v>
      </c>
      <c r="B114" t="s">
        <v>117</v>
      </c>
      <c r="C114" t="s">
        <v>17</v>
      </c>
      <c r="D114">
        <v>65</v>
      </c>
      <c r="E114">
        <v>9.5</v>
      </c>
      <c r="F114">
        <f t="shared" si="144"/>
        <v>55.5</v>
      </c>
      <c r="G114">
        <v>10</v>
      </c>
      <c r="H114">
        <f t="shared" si="145"/>
        <v>555</v>
      </c>
      <c r="I114">
        <f t="shared" si="146"/>
        <v>202575</v>
      </c>
      <c r="J114">
        <f t="shared" si="147"/>
        <v>202.57499999999999</v>
      </c>
      <c r="K114">
        <v>0.16206999999999999</v>
      </c>
      <c r="L114" s="1">
        <f t="shared" si="148"/>
        <v>32.831330249999993</v>
      </c>
      <c r="N114" s="1">
        <v>10.62</v>
      </c>
      <c r="P114" s="2">
        <f t="shared" si="55"/>
        <v>2532.626562150002</v>
      </c>
      <c r="Q114" s="2">
        <f t="shared" si="149"/>
        <v>211.05221351250017</v>
      </c>
      <c r="S114" s="3">
        <v>41880</v>
      </c>
    </row>
    <row r="115" spans="1:19" x14ac:dyDescent="0.25">
      <c r="A115" t="s">
        <v>98</v>
      </c>
      <c r="B115" t="s">
        <v>118</v>
      </c>
      <c r="C115" t="s">
        <v>17</v>
      </c>
      <c r="D115">
        <v>65</v>
      </c>
      <c r="E115">
        <v>9.5</v>
      </c>
      <c r="F115">
        <f t="shared" si="144"/>
        <v>55.5</v>
      </c>
      <c r="G115">
        <v>10</v>
      </c>
      <c r="H115">
        <f t="shared" si="145"/>
        <v>555</v>
      </c>
      <c r="I115">
        <f t="shared" si="146"/>
        <v>202575</v>
      </c>
      <c r="J115">
        <f t="shared" si="147"/>
        <v>202.57499999999999</v>
      </c>
      <c r="K115">
        <v>0.16206999999999999</v>
      </c>
      <c r="L115" s="1">
        <f t="shared" si="148"/>
        <v>32.831330249999993</v>
      </c>
      <c r="N115" s="1">
        <v>10.62</v>
      </c>
      <c r="P115" s="2">
        <f t="shared" si="55"/>
        <v>2565.457892400002</v>
      </c>
      <c r="Q115" s="2">
        <f t="shared" si="149"/>
        <v>213.78815770000017</v>
      </c>
      <c r="S115" s="3">
        <v>41880</v>
      </c>
    </row>
    <row r="116" spans="1:19" x14ac:dyDescent="0.25">
      <c r="A116" t="s">
        <v>83</v>
      </c>
      <c r="B116" t="s">
        <v>85</v>
      </c>
      <c r="C116" t="s">
        <v>17</v>
      </c>
      <c r="D116">
        <v>65</v>
      </c>
      <c r="E116">
        <v>9.5</v>
      </c>
      <c r="F116">
        <f t="shared" ref="F116:F119" si="150">D116-E116</f>
        <v>55.5</v>
      </c>
      <c r="G116">
        <v>6</v>
      </c>
      <c r="H116">
        <f t="shared" ref="H116:H119" si="151">F116*G116</f>
        <v>333</v>
      </c>
      <c r="I116">
        <f t="shared" ref="I116:I119" si="152">H116*365</f>
        <v>121545</v>
      </c>
      <c r="J116">
        <f t="shared" ref="J116:J119" si="153">I116/1000</f>
        <v>121.545</v>
      </c>
      <c r="K116">
        <v>0.16206999999999999</v>
      </c>
      <c r="L116" s="1">
        <f t="shared" ref="L116:L119" si="154">J116*K116</f>
        <v>19.698798149999998</v>
      </c>
      <c r="N116" s="1">
        <v>10.62</v>
      </c>
      <c r="P116" s="2">
        <f t="shared" si="55"/>
        <v>2585.1566905500022</v>
      </c>
      <c r="Q116" s="2">
        <f t="shared" ref="Q116:Q119" si="155">P116/12</f>
        <v>215.42972421250019</v>
      </c>
      <c r="S116" s="3">
        <v>41880</v>
      </c>
    </row>
    <row r="117" spans="1:19" x14ac:dyDescent="0.25">
      <c r="A117" t="s">
        <v>83</v>
      </c>
      <c r="B117" t="s">
        <v>101</v>
      </c>
      <c r="C117" t="s">
        <v>17</v>
      </c>
      <c r="D117">
        <v>65</v>
      </c>
      <c r="E117">
        <v>9.5</v>
      </c>
      <c r="F117">
        <f t="shared" si="150"/>
        <v>55.5</v>
      </c>
      <c r="G117">
        <v>8</v>
      </c>
      <c r="H117">
        <f t="shared" si="151"/>
        <v>444</v>
      </c>
      <c r="I117">
        <f t="shared" si="152"/>
        <v>162060</v>
      </c>
      <c r="J117">
        <f t="shared" si="153"/>
        <v>162.06</v>
      </c>
      <c r="K117">
        <v>0.16206999999999999</v>
      </c>
      <c r="L117" s="1">
        <f t="shared" si="154"/>
        <v>26.265064199999998</v>
      </c>
      <c r="N117" s="1">
        <v>10.62</v>
      </c>
      <c r="P117" s="2">
        <f t="shared" si="55"/>
        <v>2611.421754750002</v>
      </c>
      <c r="Q117" s="2">
        <f t="shared" si="155"/>
        <v>217.61847956250017</v>
      </c>
      <c r="S117" s="3">
        <v>41880</v>
      </c>
    </row>
    <row r="118" spans="1:19" x14ac:dyDescent="0.25">
      <c r="A118" t="s">
        <v>83</v>
      </c>
      <c r="B118" t="s">
        <v>102</v>
      </c>
      <c r="C118" t="s">
        <v>35</v>
      </c>
      <c r="D118">
        <v>23</v>
      </c>
      <c r="E118">
        <v>9.5</v>
      </c>
      <c r="F118">
        <f t="shared" si="150"/>
        <v>13.5</v>
      </c>
      <c r="G118">
        <v>4</v>
      </c>
      <c r="H118">
        <f t="shared" si="151"/>
        <v>54</v>
      </c>
      <c r="I118">
        <f t="shared" si="152"/>
        <v>19710</v>
      </c>
      <c r="J118">
        <f t="shared" si="153"/>
        <v>19.71</v>
      </c>
      <c r="K118">
        <v>0.16206999999999999</v>
      </c>
      <c r="L118" s="1">
        <f t="shared" si="154"/>
        <v>3.1943997</v>
      </c>
      <c r="N118" s="1">
        <v>5.29</v>
      </c>
      <c r="P118" s="2">
        <f t="shared" si="55"/>
        <v>2614.6161544500019</v>
      </c>
      <c r="Q118" s="2">
        <f t="shared" si="155"/>
        <v>217.88467953750015</v>
      </c>
      <c r="S118" s="3">
        <v>41880</v>
      </c>
    </row>
    <row r="119" spans="1:19" x14ac:dyDescent="0.25">
      <c r="A119" t="s">
        <v>83</v>
      </c>
      <c r="B119" t="s">
        <v>103</v>
      </c>
      <c r="C119" t="s">
        <v>35</v>
      </c>
      <c r="D119">
        <v>60</v>
      </c>
      <c r="E119">
        <v>9.5</v>
      </c>
      <c r="F119">
        <f t="shared" si="150"/>
        <v>50.5</v>
      </c>
      <c r="G119">
        <v>4</v>
      </c>
      <c r="H119">
        <f t="shared" si="151"/>
        <v>202</v>
      </c>
      <c r="I119">
        <f t="shared" si="152"/>
        <v>73730</v>
      </c>
      <c r="J119">
        <f t="shared" si="153"/>
        <v>73.73</v>
      </c>
      <c r="K119">
        <v>0.16206999999999999</v>
      </c>
      <c r="L119" s="1">
        <f t="shared" si="154"/>
        <v>11.9494211</v>
      </c>
      <c r="N119" s="1">
        <v>5.29</v>
      </c>
      <c r="P119" s="2">
        <f t="shared" si="55"/>
        <v>2626.565575550002</v>
      </c>
      <c r="Q119" s="2">
        <f t="shared" si="155"/>
        <v>218.88046462916682</v>
      </c>
      <c r="S119" s="3">
        <v>41880</v>
      </c>
    </row>
    <row r="120" spans="1:19" x14ac:dyDescent="0.25">
      <c r="A120" t="s">
        <v>104</v>
      </c>
      <c r="B120" t="s">
        <v>105</v>
      </c>
      <c r="C120" t="s">
        <v>35</v>
      </c>
      <c r="D120">
        <v>23</v>
      </c>
      <c r="E120">
        <v>9.5</v>
      </c>
      <c r="F120">
        <f t="shared" ref="F120:F121" si="156">D120-E120</f>
        <v>13.5</v>
      </c>
      <c r="G120">
        <v>3</v>
      </c>
      <c r="H120">
        <f t="shared" ref="H120:H121" si="157">F120*G120</f>
        <v>40.5</v>
      </c>
      <c r="I120">
        <f t="shared" ref="I120:I121" si="158">H120*365</f>
        <v>14782.5</v>
      </c>
      <c r="J120">
        <f t="shared" ref="J120:J121" si="159">I120/1000</f>
        <v>14.782500000000001</v>
      </c>
      <c r="K120">
        <v>0.16206999999999999</v>
      </c>
      <c r="L120" s="1">
        <f t="shared" ref="L120:L121" si="160">J120*K120</f>
        <v>2.395799775</v>
      </c>
      <c r="N120" s="1">
        <v>5.29</v>
      </c>
      <c r="P120" s="2">
        <f t="shared" si="55"/>
        <v>2628.9613753250019</v>
      </c>
      <c r="Q120" s="2">
        <f t="shared" ref="Q120:Q121" si="161">P120/12</f>
        <v>219.08011461041681</v>
      </c>
      <c r="S120" s="3">
        <v>41880</v>
      </c>
    </row>
    <row r="121" spans="1:19" x14ac:dyDescent="0.25">
      <c r="A121" t="s">
        <v>104</v>
      </c>
      <c r="B121" t="s">
        <v>106</v>
      </c>
      <c r="C121" t="s">
        <v>35</v>
      </c>
      <c r="D121">
        <v>23</v>
      </c>
      <c r="E121">
        <v>9.5</v>
      </c>
      <c r="F121">
        <f t="shared" si="156"/>
        <v>13.5</v>
      </c>
      <c r="G121">
        <v>3</v>
      </c>
      <c r="H121">
        <f t="shared" si="157"/>
        <v>40.5</v>
      </c>
      <c r="I121">
        <f t="shared" si="158"/>
        <v>14782.5</v>
      </c>
      <c r="J121">
        <f t="shared" si="159"/>
        <v>14.782500000000001</v>
      </c>
      <c r="K121">
        <v>0.16206999999999999</v>
      </c>
      <c r="L121" s="1">
        <f t="shared" si="160"/>
        <v>2.395799775</v>
      </c>
      <c r="N121" s="1">
        <v>5.29</v>
      </c>
      <c r="P121" s="2">
        <f t="shared" si="55"/>
        <v>2631.3571751000018</v>
      </c>
      <c r="Q121" s="2">
        <f t="shared" si="161"/>
        <v>219.2797645916668</v>
      </c>
      <c r="S121" s="3">
        <v>41880</v>
      </c>
    </row>
    <row r="122" spans="1:19" x14ac:dyDescent="0.25">
      <c r="A122" t="s">
        <v>107</v>
      </c>
      <c r="B122" t="s">
        <v>108</v>
      </c>
      <c r="C122" t="s">
        <v>35</v>
      </c>
      <c r="D122">
        <v>23</v>
      </c>
      <c r="E122">
        <v>9.5</v>
      </c>
      <c r="F122">
        <f t="shared" ref="F122:F123" si="162">D122-E122</f>
        <v>13.5</v>
      </c>
      <c r="G122">
        <v>8</v>
      </c>
      <c r="H122">
        <f t="shared" ref="H122:H123" si="163">F122*G122</f>
        <v>108</v>
      </c>
      <c r="I122">
        <f t="shared" ref="I122:I123" si="164">H122*365</f>
        <v>39420</v>
      </c>
      <c r="J122">
        <f t="shared" ref="J122:J123" si="165">I122/1000</f>
        <v>39.42</v>
      </c>
      <c r="K122">
        <v>0.16206999999999999</v>
      </c>
      <c r="L122" s="1">
        <f t="shared" ref="L122:L123" si="166">J122*K122</f>
        <v>6.3887993999999999</v>
      </c>
      <c r="N122" s="1">
        <v>5.29</v>
      </c>
      <c r="P122" s="2">
        <f t="shared" si="55"/>
        <v>2637.7459745000019</v>
      </c>
      <c r="Q122" s="2">
        <f t="shared" ref="Q122:Q123" si="167">P122/12</f>
        <v>219.81216454166682</v>
      </c>
      <c r="S122" s="3">
        <v>41880</v>
      </c>
    </row>
    <row r="123" spans="1:19" x14ac:dyDescent="0.25">
      <c r="A123" t="s">
        <v>107</v>
      </c>
      <c r="B123" t="s">
        <v>109</v>
      </c>
      <c r="C123" t="s">
        <v>35</v>
      </c>
      <c r="D123">
        <v>23</v>
      </c>
      <c r="E123">
        <v>9.5</v>
      </c>
      <c r="F123">
        <f t="shared" si="162"/>
        <v>13.5</v>
      </c>
      <c r="G123">
        <v>8</v>
      </c>
      <c r="H123">
        <f t="shared" si="163"/>
        <v>108</v>
      </c>
      <c r="I123">
        <f t="shared" si="164"/>
        <v>39420</v>
      </c>
      <c r="J123">
        <f t="shared" si="165"/>
        <v>39.42</v>
      </c>
      <c r="K123">
        <v>0.16206999999999999</v>
      </c>
      <c r="L123" s="1">
        <f t="shared" si="166"/>
        <v>6.3887993999999999</v>
      </c>
      <c r="N123" s="1">
        <v>5.29</v>
      </c>
      <c r="P123" s="2">
        <f t="shared" si="55"/>
        <v>2644.1347739000021</v>
      </c>
      <c r="Q123" s="2">
        <f t="shared" si="167"/>
        <v>220.34456449166683</v>
      </c>
      <c r="S123" s="3">
        <v>41880</v>
      </c>
    </row>
    <row r="124" spans="1:19" x14ac:dyDescent="0.25">
      <c r="A124" t="s">
        <v>110</v>
      </c>
      <c r="B124" t="s">
        <v>111</v>
      </c>
      <c r="C124" t="s">
        <v>35</v>
      </c>
      <c r="D124">
        <v>23</v>
      </c>
      <c r="E124">
        <v>9.5</v>
      </c>
      <c r="F124">
        <f t="shared" ref="F124" si="168">D124-E124</f>
        <v>13.5</v>
      </c>
      <c r="G124">
        <v>4</v>
      </c>
      <c r="H124">
        <f t="shared" ref="H124" si="169">F124*G124</f>
        <v>54</v>
      </c>
      <c r="I124">
        <f t="shared" ref="I124" si="170">H124*365</f>
        <v>19710</v>
      </c>
      <c r="J124">
        <f t="shared" ref="J124" si="171">I124/1000</f>
        <v>19.71</v>
      </c>
      <c r="K124">
        <v>0.16206999999999999</v>
      </c>
      <c r="L124" s="1">
        <f t="shared" ref="L124" si="172">J124*K124</f>
        <v>3.1943997</v>
      </c>
      <c r="N124" s="1">
        <v>5.29</v>
      </c>
      <c r="P124" s="2">
        <f t="shared" si="55"/>
        <v>2647.3291736000019</v>
      </c>
      <c r="Q124" s="2">
        <f t="shared" ref="Q124" si="173">P124/12</f>
        <v>220.61076446666684</v>
      </c>
      <c r="S124" s="3">
        <v>41880</v>
      </c>
    </row>
    <row r="125" spans="1:19" x14ac:dyDescent="0.25">
      <c r="A125" t="s">
        <v>112</v>
      </c>
      <c r="B125" t="s">
        <v>111</v>
      </c>
      <c r="C125" t="s">
        <v>35</v>
      </c>
      <c r="D125">
        <v>23</v>
      </c>
      <c r="E125">
        <v>9.5</v>
      </c>
      <c r="F125">
        <f t="shared" ref="F125:F126" si="174">D125-E125</f>
        <v>13.5</v>
      </c>
      <c r="G125">
        <v>6</v>
      </c>
      <c r="H125">
        <f t="shared" ref="H125:H126" si="175">F125*G125</f>
        <v>81</v>
      </c>
      <c r="I125">
        <f t="shared" ref="I125:I126" si="176">H125*365</f>
        <v>29565</v>
      </c>
      <c r="J125">
        <f t="shared" ref="J125:J126" si="177">I125/1000</f>
        <v>29.565000000000001</v>
      </c>
      <c r="K125">
        <v>0.16206999999999999</v>
      </c>
      <c r="L125" s="1">
        <f t="shared" ref="L125:L126" si="178">J125*K125</f>
        <v>4.7915995499999999</v>
      </c>
      <c r="N125" s="1">
        <v>5.29</v>
      </c>
      <c r="P125" s="2">
        <f t="shared" si="55"/>
        <v>2652.1207731500017</v>
      </c>
      <c r="Q125" s="2">
        <f t="shared" ref="Q125:Q126" si="179">P125/12</f>
        <v>221.01006442916682</v>
      </c>
      <c r="S125" s="3">
        <v>41880</v>
      </c>
    </row>
    <row r="126" spans="1:19" x14ac:dyDescent="0.25">
      <c r="A126" t="s">
        <v>112</v>
      </c>
      <c r="B126" t="s">
        <v>111</v>
      </c>
      <c r="C126" t="s">
        <v>35</v>
      </c>
      <c r="D126">
        <v>23</v>
      </c>
      <c r="E126">
        <v>9.5</v>
      </c>
      <c r="F126">
        <f t="shared" si="174"/>
        <v>13.5</v>
      </c>
      <c r="G126">
        <v>6</v>
      </c>
      <c r="H126">
        <f t="shared" si="175"/>
        <v>81</v>
      </c>
      <c r="I126">
        <f t="shared" si="176"/>
        <v>29565</v>
      </c>
      <c r="J126">
        <f t="shared" si="177"/>
        <v>29.565000000000001</v>
      </c>
      <c r="K126">
        <v>0.16206999999999999</v>
      </c>
      <c r="L126" s="1">
        <f t="shared" si="178"/>
        <v>4.7915995499999999</v>
      </c>
      <c r="N126" s="1">
        <v>5.29</v>
      </c>
      <c r="P126" s="2">
        <f t="shared" si="55"/>
        <v>2656.9123727000015</v>
      </c>
      <c r="Q126" s="2">
        <f t="shared" si="179"/>
        <v>221.4093643916668</v>
      </c>
      <c r="S126" s="3">
        <v>41880</v>
      </c>
    </row>
    <row r="127" spans="1:19" x14ac:dyDescent="0.25">
      <c r="A127" t="s">
        <v>113</v>
      </c>
      <c r="B127" t="s">
        <v>111</v>
      </c>
      <c r="C127" t="s">
        <v>35</v>
      </c>
      <c r="D127">
        <v>23</v>
      </c>
      <c r="E127">
        <v>9.5</v>
      </c>
      <c r="F127">
        <f t="shared" ref="F127:F128" si="180">D127-E127</f>
        <v>13.5</v>
      </c>
      <c r="G127">
        <v>10</v>
      </c>
      <c r="H127">
        <f t="shared" ref="H127:H128" si="181">F127*G127</f>
        <v>135</v>
      </c>
      <c r="I127">
        <f t="shared" ref="I127:I128" si="182">H127*365</f>
        <v>49275</v>
      </c>
      <c r="J127">
        <f t="shared" ref="J127:J128" si="183">I127/1000</f>
        <v>49.274999999999999</v>
      </c>
      <c r="K127">
        <v>0.16206999999999999</v>
      </c>
      <c r="L127" s="1">
        <f t="shared" ref="L127:L128" si="184">J127*K127</f>
        <v>7.985999249999999</v>
      </c>
      <c r="N127" s="1">
        <v>5.29</v>
      </c>
      <c r="P127" s="2">
        <f t="shared" si="55"/>
        <v>2664.8983719500015</v>
      </c>
      <c r="Q127" s="2">
        <f t="shared" ref="Q127:Q128" si="185">P127/12</f>
        <v>222.07486432916679</v>
      </c>
      <c r="S127" s="3">
        <v>41880</v>
      </c>
    </row>
    <row r="128" spans="1:19" x14ac:dyDescent="0.25">
      <c r="A128" t="s">
        <v>113</v>
      </c>
      <c r="B128" t="s">
        <v>111</v>
      </c>
      <c r="C128" t="s">
        <v>35</v>
      </c>
      <c r="D128">
        <v>23</v>
      </c>
      <c r="E128">
        <v>9.5</v>
      </c>
      <c r="F128">
        <f t="shared" si="180"/>
        <v>13.5</v>
      </c>
      <c r="G128">
        <v>10</v>
      </c>
      <c r="H128">
        <f t="shared" si="181"/>
        <v>135</v>
      </c>
      <c r="I128">
        <f t="shared" si="182"/>
        <v>49275</v>
      </c>
      <c r="J128">
        <f t="shared" si="183"/>
        <v>49.274999999999999</v>
      </c>
      <c r="K128">
        <v>0.16206999999999999</v>
      </c>
      <c r="L128" s="1">
        <f t="shared" si="184"/>
        <v>7.985999249999999</v>
      </c>
      <c r="N128" s="1">
        <v>5.29</v>
      </c>
      <c r="P128" s="2">
        <f t="shared" si="55"/>
        <v>2672.8843712000016</v>
      </c>
      <c r="Q128" s="2">
        <f t="shared" si="185"/>
        <v>222.7403642666668</v>
      </c>
      <c r="S128" s="3">
        <v>41880</v>
      </c>
    </row>
    <row r="129" spans="1:19" x14ac:dyDescent="0.25">
      <c r="A129" s="8" t="s">
        <v>114</v>
      </c>
      <c r="B129" t="s">
        <v>111</v>
      </c>
      <c r="C129" t="s">
        <v>35</v>
      </c>
      <c r="D129">
        <v>23</v>
      </c>
      <c r="E129">
        <v>9.5</v>
      </c>
      <c r="F129">
        <f t="shared" ref="F129:F130" si="186">D129-E129</f>
        <v>13.5</v>
      </c>
      <c r="G129">
        <v>10</v>
      </c>
      <c r="H129">
        <f t="shared" ref="H129:H130" si="187">F129*G129</f>
        <v>135</v>
      </c>
      <c r="I129">
        <f t="shared" ref="I129:I130" si="188">H129*365</f>
        <v>49275</v>
      </c>
      <c r="J129">
        <f t="shared" ref="J129:J130" si="189">I129/1000</f>
        <v>49.274999999999999</v>
      </c>
      <c r="K129">
        <v>0.16206999999999999</v>
      </c>
      <c r="L129" s="1">
        <f t="shared" ref="L129:L130" si="190">J129*K129</f>
        <v>7.985999249999999</v>
      </c>
      <c r="N129" s="1">
        <v>5.29</v>
      </c>
      <c r="P129" s="2">
        <f t="shared" si="55"/>
        <v>2680.8703704500017</v>
      </c>
      <c r="Q129" s="2">
        <f t="shared" ref="Q129:Q130" si="191">P129/12</f>
        <v>223.40586420416682</v>
      </c>
      <c r="S129" s="3">
        <v>41880</v>
      </c>
    </row>
    <row r="130" spans="1:19" s="4" customFormat="1" x14ac:dyDescent="0.25">
      <c r="A130" s="4" t="s">
        <v>115</v>
      </c>
      <c r="B130" s="4" t="s">
        <v>10</v>
      </c>
      <c r="C130" s="4" t="s">
        <v>17</v>
      </c>
      <c r="D130" s="4">
        <v>65</v>
      </c>
      <c r="E130" s="4">
        <v>9.5</v>
      </c>
      <c r="F130" s="4">
        <f t="shared" si="186"/>
        <v>55.5</v>
      </c>
      <c r="G130" s="4">
        <v>8</v>
      </c>
      <c r="H130" s="4">
        <f t="shared" si="187"/>
        <v>444</v>
      </c>
      <c r="I130" s="4">
        <f t="shared" si="188"/>
        <v>162060</v>
      </c>
      <c r="J130" s="4">
        <f t="shared" si="189"/>
        <v>162.06</v>
      </c>
      <c r="K130" s="4">
        <v>0.16206999999999999</v>
      </c>
      <c r="L130" s="5">
        <f t="shared" si="190"/>
        <v>26.265064199999998</v>
      </c>
      <c r="N130" s="5">
        <v>10.62</v>
      </c>
      <c r="P130" s="6">
        <f t="shared" si="55"/>
        <v>2707.1354346500016</v>
      </c>
      <c r="Q130" s="6">
        <f t="shared" si="191"/>
        <v>225.5946195541668</v>
      </c>
      <c r="S130" s="7">
        <v>41882</v>
      </c>
    </row>
    <row r="131" spans="1:19" s="4" customFormat="1" x14ac:dyDescent="0.25">
      <c r="A131" s="4" t="s">
        <v>115</v>
      </c>
      <c r="B131" s="4" t="s">
        <v>11</v>
      </c>
      <c r="C131" s="4" t="s">
        <v>17</v>
      </c>
      <c r="D131" s="4">
        <v>65</v>
      </c>
      <c r="E131" s="4">
        <v>9.5</v>
      </c>
      <c r="F131" s="4">
        <f t="shared" ref="F131:F135" si="192">D131-E131</f>
        <v>55.5</v>
      </c>
      <c r="G131" s="4">
        <v>8</v>
      </c>
      <c r="H131" s="4">
        <f t="shared" ref="H131:H135" si="193">F131*G131</f>
        <v>444</v>
      </c>
      <c r="I131" s="4">
        <f t="shared" ref="I131:I135" si="194">H131*365</f>
        <v>162060</v>
      </c>
      <c r="J131" s="4">
        <f t="shared" ref="J131:J135" si="195">I131/1000</f>
        <v>162.06</v>
      </c>
      <c r="K131" s="4">
        <v>0.16206999999999999</v>
      </c>
      <c r="L131" s="5">
        <f t="shared" ref="L131:L135" si="196">J131*K131</f>
        <v>26.265064199999998</v>
      </c>
      <c r="N131" s="5">
        <v>10.62</v>
      </c>
      <c r="P131" s="6">
        <f t="shared" si="55"/>
        <v>2733.4004988500014</v>
      </c>
      <c r="Q131" s="6">
        <f t="shared" ref="Q131:Q135" si="197">P131/12</f>
        <v>227.78337490416678</v>
      </c>
      <c r="S131" s="7">
        <v>41882</v>
      </c>
    </row>
    <row r="132" spans="1:19" s="4" customFormat="1" x14ac:dyDescent="0.25">
      <c r="A132" s="4" t="s">
        <v>115</v>
      </c>
      <c r="B132" s="4" t="s">
        <v>12</v>
      </c>
      <c r="C132" s="4" t="s">
        <v>17</v>
      </c>
      <c r="D132" s="4">
        <v>65</v>
      </c>
      <c r="E132" s="4">
        <v>9.5</v>
      </c>
      <c r="F132" s="4">
        <f t="shared" si="192"/>
        <v>55.5</v>
      </c>
      <c r="G132" s="4">
        <v>8</v>
      </c>
      <c r="H132" s="4">
        <f t="shared" si="193"/>
        <v>444</v>
      </c>
      <c r="I132" s="4">
        <f t="shared" si="194"/>
        <v>162060</v>
      </c>
      <c r="J132" s="4">
        <f t="shared" si="195"/>
        <v>162.06</v>
      </c>
      <c r="K132" s="4">
        <v>0.16206999999999999</v>
      </c>
      <c r="L132" s="5">
        <f t="shared" si="196"/>
        <v>26.265064199999998</v>
      </c>
      <c r="N132" s="5">
        <v>10.62</v>
      </c>
      <c r="P132" s="6">
        <f t="shared" si="55"/>
        <v>2759.6655630500013</v>
      </c>
      <c r="Q132" s="6">
        <f t="shared" si="197"/>
        <v>229.97213025416679</v>
      </c>
      <c r="S132" s="7">
        <v>41882</v>
      </c>
    </row>
    <row r="133" spans="1:19" s="4" customFormat="1" x14ac:dyDescent="0.25">
      <c r="A133" s="4" t="s">
        <v>115</v>
      </c>
      <c r="B133" s="4" t="s">
        <v>13</v>
      </c>
      <c r="C133" s="4" t="s">
        <v>17</v>
      </c>
      <c r="D133" s="4">
        <v>65</v>
      </c>
      <c r="E133" s="4">
        <v>9.5</v>
      </c>
      <c r="F133" s="4">
        <f t="shared" si="192"/>
        <v>55.5</v>
      </c>
      <c r="G133" s="4">
        <v>8</v>
      </c>
      <c r="H133" s="4">
        <f t="shared" si="193"/>
        <v>444</v>
      </c>
      <c r="I133" s="4">
        <f t="shared" si="194"/>
        <v>162060</v>
      </c>
      <c r="J133" s="4">
        <f t="shared" si="195"/>
        <v>162.06</v>
      </c>
      <c r="K133" s="4">
        <v>0.16206999999999999</v>
      </c>
      <c r="L133" s="5">
        <f t="shared" si="196"/>
        <v>26.265064199999998</v>
      </c>
      <c r="N133" s="5">
        <v>10.62</v>
      </c>
      <c r="P133" s="6">
        <f t="shared" si="55"/>
        <v>2785.9306272500012</v>
      </c>
      <c r="Q133" s="6">
        <f t="shared" si="197"/>
        <v>232.16088560416677</v>
      </c>
      <c r="S133" s="7">
        <v>41882</v>
      </c>
    </row>
    <row r="134" spans="1:19" s="4" customFormat="1" x14ac:dyDescent="0.25">
      <c r="A134" s="4" t="s">
        <v>115</v>
      </c>
      <c r="B134" s="4" t="s">
        <v>14</v>
      </c>
      <c r="C134" s="4" t="s">
        <v>17</v>
      </c>
      <c r="D134" s="4">
        <v>65</v>
      </c>
      <c r="E134" s="4">
        <v>9.5</v>
      </c>
      <c r="F134" s="4">
        <f t="shared" si="192"/>
        <v>55.5</v>
      </c>
      <c r="G134" s="4">
        <v>8</v>
      </c>
      <c r="H134" s="4">
        <f t="shared" si="193"/>
        <v>444</v>
      </c>
      <c r="I134" s="4">
        <f t="shared" si="194"/>
        <v>162060</v>
      </c>
      <c r="J134" s="4">
        <f t="shared" si="195"/>
        <v>162.06</v>
      </c>
      <c r="K134" s="4">
        <v>0.16206999999999999</v>
      </c>
      <c r="L134" s="5">
        <f t="shared" si="196"/>
        <v>26.265064199999998</v>
      </c>
      <c r="N134" s="5">
        <v>10.62</v>
      </c>
      <c r="P134" s="6">
        <f t="shared" si="55"/>
        <v>2812.195691450001</v>
      </c>
      <c r="Q134" s="6">
        <f t="shared" si="197"/>
        <v>234.34964095416674</v>
      </c>
      <c r="S134" s="7">
        <v>41882</v>
      </c>
    </row>
    <row r="135" spans="1:19" s="4" customFormat="1" x14ac:dyDescent="0.25">
      <c r="A135" s="4" t="s">
        <v>115</v>
      </c>
      <c r="B135" s="4" t="s">
        <v>15</v>
      </c>
      <c r="C135" s="4" t="s">
        <v>17</v>
      </c>
      <c r="D135" s="4">
        <v>65</v>
      </c>
      <c r="E135" s="4">
        <v>9.5</v>
      </c>
      <c r="F135" s="4">
        <f t="shared" si="192"/>
        <v>55.5</v>
      </c>
      <c r="G135" s="4">
        <v>8</v>
      </c>
      <c r="H135" s="4">
        <f t="shared" si="193"/>
        <v>444</v>
      </c>
      <c r="I135" s="4">
        <f t="shared" si="194"/>
        <v>162060</v>
      </c>
      <c r="J135" s="4">
        <f t="shared" si="195"/>
        <v>162.06</v>
      </c>
      <c r="K135" s="4">
        <v>0.16206999999999999</v>
      </c>
      <c r="L135" s="5">
        <f t="shared" si="196"/>
        <v>26.265064199999998</v>
      </c>
      <c r="N135" s="5">
        <v>10.62</v>
      </c>
      <c r="P135" s="6">
        <f t="shared" ref="P135:P136" si="198">P134+L135</f>
        <v>2838.4607556500009</v>
      </c>
      <c r="Q135" s="6">
        <f t="shared" si="197"/>
        <v>236.53839630416675</v>
      </c>
      <c r="S135" s="7">
        <v>41882</v>
      </c>
    </row>
    <row r="136" spans="1:19" s="4" customFormat="1" x14ac:dyDescent="0.25">
      <c r="A136" s="4" t="s">
        <v>58</v>
      </c>
      <c r="B136" s="4" t="s">
        <v>111</v>
      </c>
      <c r="C136" s="4" t="s">
        <v>35</v>
      </c>
      <c r="D136" s="4">
        <v>67</v>
      </c>
      <c r="E136" s="4">
        <v>9.5</v>
      </c>
      <c r="F136" s="4">
        <f t="shared" ref="F136" si="199">D136-E136</f>
        <v>57.5</v>
      </c>
      <c r="G136" s="4">
        <v>0.25</v>
      </c>
      <c r="H136" s="4">
        <f t="shared" ref="H136" si="200">F136*G136</f>
        <v>14.375</v>
      </c>
      <c r="I136" s="10">
        <f t="shared" ref="I136" si="201">H136*365</f>
        <v>5246.875</v>
      </c>
      <c r="J136" s="9">
        <f t="shared" ref="J136" si="202">I136/1000</f>
        <v>5.2468750000000002</v>
      </c>
      <c r="K136" s="4">
        <v>0.16206999999999999</v>
      </c>
      <c r="L136" s="5">
        <f t="shared" ref="L136" si="203">J136*K136</f>
        <v>0.85036103124999995</v>
      </c>
      <c r="N136" s="5">
        <v>5.29</v>
      </c>
      <c r="P136" s="6">
        <f t="shared" si="198"/>
        <v>2839.311116681251</v>
      </c>
      <c r="Q136" s="6">
        <f t="shared" ref="Q136" si="204">P136/12</f>
        <v>236.60925972343759</v>
      </c>
      <c r="S136" s="7">
        <v>41882</v>
      </c>
    </row>
    <row r="137" spans="1:19" s="4" customFormat="1" x14ac:dyDescent="0.25">
      <c r="A137" s="4" t="s">
        <v>84</v>
      </c>
      <c r="B137" s="4" t="s">
        <v>119</v>
      </c>
      <c r="C137" s="4" t="s">
        <v>17</v>
      </c>
      <c r="D137" s="4">
        <v>65</v>
      </c>
      <c r="E137" s="4">
        <v>9.5</v>
      </c>
      <c r="F137" s="4">
        <f t="shared" ref="F137:F139" si="205">D137-E137</f>
        <v>55.5</v>
      </c>
      <c r="G137" s="4">
        <v>0.25</v>
      </c>
      <c r="H137" s="4">
        <f t="shared" ref="H137:H138" si="206">F137*G137</f>
        <v>13.875</v>
      </c>
      <c r="I137" s="10">
        <f t="shared" ref="I137:I138" si="207">H137*365</f>
        <v>5064.375</v>
      </c>
      <c r="J137" s="9">
        <f t="shared" ref="J137:J138" si="208">I137/1000</f>
        <v>5.0643750000000001</v>
      </c>
      <c r="K137" s="4">
        <v>0.16206999999999999</v>
      </c>
      <c r="L137" s="5">
        <f t="shared" ref="L137:L138" si="209">J137*K137</f>
        <v>0.82078325624999993</v>
      </c>
      <c r="N137" s="5">
        <v>10.62</v>
      </c>
      <c r="P137" s="6">
        <f t="shared" ref="P137:P138" si="210">P136+L137</f>
        <v>2840.1318999375007</v>
      </c>
      <c r="Q137" s="6">
        <f t="shared" ref="Q137:Q138" si="211">P137/12</f>
        <v>236.67765832812506</v>
      </c>
      <c r="S137" s="7">
        <v>41880</v>
      </c>
    </row>
    <row r="138" spans="1:19" s="4" customFormat="1" x14ac:dyDescent="0.25">
      <c r="A138" s="4" t="s">
        <v>84</v>
      </c>
      <c r="B138" s="4" t="s">
        <v>120</v>
      </c>
      <c r="C138" s="4" t="s">
        <v>17</v>
      </c>
      <c r="D138" s="4">
        <v>65</v>
      </c>
      <c r="E138" s="4">
        <v>9.5</v>
      </c>
      <c r="F138" s="4">
        <f t="shared" si="205"/>
        <v>55.5</v>
      </c>
      <c r="G138" s="4">
        <v>0.25</v>
      </c>
      <c r="H138" s="4">
        <f t="shared" si="206"/>
        <v>13.875</v>
      </c>
      <c r="I138" s="10">
        <f t="shared" si="207"/>
        <v>5064.375</v>
      </c>
      <c r="J138" s="9">
        <f t="shared" si="208"/>
        <v>5.0643750000000001</v>
      </c>
      <c r="K138" s="4">
        <v>0.16206999999999999</v>
      </c>
      <c r="L138" s="5">
        <f t="shared" si="209"/>
        <v>0.82078325624999993</v>
      </c>
      <c r="N138" s="5">
        <v>10.62</v>
      </c>
      <c r="P138" s="6">
        <f t="shared" si="210"/>
        <v>2840.9526831937505</v>
      </c>
      <c r="Q138" s="6">
        <f t="shared" si="211"/>
        <v>236.74605693281254</v>
      </c>
      <c r="S138" s="7">
        <v>41880</v>
      </c>
    </row>
    <row r="139" spans="1:19" s="4" customFormat="1" x14ac:dyDescent="0.25">
      <c r="A139" s="4" t="s">
        <v>84</v>
      </c>
      <c r="B139" s="4" t="s">
        <v>121</v>
      </c>
      <c r="C139" s="4" t="s">
        <v>35</v>
      </c>
      <c r="D139" s="4">
        <v>60</v>
      </c>
      <c r="E139" s="4">
        <v>9.5</v>
      </c>
      <c r="F139" s="4">
        <f t="shared" si="205"/>
        <v>50.5</v>
      </c>
      <c r="G139" s="4">
        <v>0.25</v>
      </c>
      <c r="H139" s="4">
        <f t="shared" ref="H139:H143" si="212">F139*G139</f>
        <v>12.625</v>
      </c>
      <c r="I139" s="10">
        <f t="shared" ref="I139:I143" si="213">H139*365</f>
        <v>4608.125</v>
      </c>
      <c r="J139" s="9">
        <f t="shared" ref="J139:J143" si="214">I139/1000</f>
        <v>4.6081250000000002</v>
      </c>
      <c r="K139" s="4">
        <v>0.16206999999999999</v>
      </c>
      <c r="L139" s="5">
        <f t="shared" ref="L139:L142" si="215">J139*K139</f>
        <v>0.74683881875000002</v>
      </c>
      <c r="N139" s="5">
        <v>5.29</v>
      </c>
      <c r="P139" s="6">
        <f t="shared" ref="P139:P142" si="216">P138+L139</f>
        <v>2841.6995220125004</v>
      </c>
      <c r="Q139" s="6">
        <f t="shared" ref="Q139:Q142" si="217">P139/12</f>
        <v>236.8082935010417</v>
      </c>
      <c r="S139" s="7">
        <v>41880</v>
      </c>
    </row>
    <row r="140" spans="1:19" s="4" customFormat="1" x14ac:dyDescent="0.25">
      <c r="A140" s="4" t="s">
        <v>84</v>
      </c>
      <c r="B140" s="4" t="s">
        <v>122</v>
      </c>
      <c r="C140" s="4" t="s">
        <v>35</v>
      </c>
      <c r="D140" s="4">
        <v>60</v>
      </c>
      <c r="E140" s="4">
        <v>9.5</v>
      </c>
      <c r="F140" s="4">
        <f t="shared" ref="F140:F143" si="218">D140-E140</f>
        <v>50.5</v>
      </c>
      <c r="G140" s="4">
        <v>0.25</v>
      </c>
      <c r="H140" s="4">
        <f t="shared" si="212"/>
        <v>12.625</v>
      </c>
      <c r="I140" s="10">
        <f t="shared" si="213"/>
        <v>4608.125</v>
      </c>
      <c r="J140" s="9">
        <f t="shared" si="214"/>
        <v>4.6081250000000002</v>
      </c>
      <c r="K140" s="4">
        <v>0.16206999999999999</v>
      </c>
      <c r="L140" s="5">
        <f t="shared" si="215"/>
        <v>0.74683881875000002</v>
      </c>
      <c r="N140" s="5">
        <v>5.29</v>
      </c>
      <c r="P140" s="6">
        <f t="shared" si="216"/>
        <v>2842.4463608312503</v>
      </c>
      <c r="Q140" s="6">
        <f t="shared" si="217"/>
        <v>236.87053006927087</v>
      </c>
      <c r="S140" s="7">
        <v>41880</v>
      </c>
    </row>
    <row r="141" spans="1:19" s="4" customFormat="1" x14ac:dyDescent="0.25">
      <c r="A141" s="4" t="s">
        <v>84</v>
      </c>
      <c r="B141" s="4" t="s">
        <v>123</v>
      </c>
      <c r="C141" s="4" t="s">
        <v>35</v>
      </c>
      <c r="D141" s="4">
        <v>60</v>
      </c>
      <c r="E141" s="4">
        <v>9.5</v>
      </c>
      <c r="F141" s="4">
        <f t="shared" si="218"/>
        <v>50.5</v>
      </c>
      <c r="G141" s="4">
        <v>0.25</v>
      </c>
      <c r="H141" s="4">
        <f t="shared" si="212"/>
        <v>12.625</v>
      </c>
      <c r="I141" s="10">
        <f t="shared" si="213"/>
        <v>4608.125</v>
      </c>
      <c r="J141" s="9">
        <f t="shared" si="214"/>
        <v>4.6081250000000002</v>
      </c>
      <c r="K141" s="4">
        <v>0.16206999999999999</v>
      </c>
      <c r="L141" s="5">
        <f t="shared" si="215"/>
        <v>0.74683881875000002</v>
      </c>
      <c r="N141" s="5">
        <v>5.29</v>
      </c>
      <c r="P141" s="6">
        <f t="shared" si="216"/>
        <v>2843.1931996500002</v>
      </c>
      <c r="Q141" s="6">
        <f t="shared" si="217"/>
        <v>236.93276663750001</v>
      </c>
      <c r="S141" s="7">
        <v>41880</v>
      </c>
    </row>
    <row r="142" spans="1:19" s="4" customFormat="1" x14ac:dyDescent="0.25">
      <c r="A142" s="4" t="s">
        <v>84</v>
      </c>
      <c r="B142" s="4" t="s">
        <v>124</v>
      </c>
      <c r="C142" s="4" t="s">
        <v>35</v>
      </c>
      <c r="D142" s="4">
        <v>60</v>
      </c>
      <c r="E142" s="4">
        <v>9.5</v>
      </c>
      <c r="F142" s="4">
        <f t="shared" si="218"/>
        <v>50.5</v>
      </c>
      <c r="G142" s="4">
        <v>0.25</v>
      </c>
      <c r="H142" s="4">
        <f t="shared" si="212"/>
        <v>12.625</v>
      </c>
      <c r="I142" s="10">
        <f t="shared" si="213"/>
        <v>4608.125</v>
      </c>
      <c r="J142" s="9">
        <f t="shared" si="214"/>
        <v>4.6081250000000002</v>
      </c>
      <c r="K142" s="4">
        <v>0.16206999999999999</v>
      </c>
      <c r="L142" s="5">
        <f t="shared" si="215"/>
        <v>0.74683881875000002</v>
      </c>
      <c r="N142" s="5">
        <v>5.29</v>
      </c>
      <c r="P142" s="6">
        <f t="shared" si="216"/>
        <v>2843.9400384687501</v>
      </c>
      <c r="Q142" s="6">
        <f t="shared" si="217"/>
        <v>236.99500320572918</v>
      </c>
      <c r="S142" s="7">
        <v>41880</v>
      </c>
    </row>
    <row r="143" spans="1:19" s="4" customFormat="1" x14ac:dyDescent="0.25">
      <c r="A143" s="4" t="s">
        <v>126</v>
      </c>
      <c r="B143" s="4" t="s">
        <v>121</v>
      </c>
      <c r="C143" s="4" t="s">
        <v>127</v>
      </c>
      <c r="D143" s="4">
        <v>90</v>
      </c>
      <c r="E143" s="4">
        <v>18</v>
      </c>
      <c r="F143" s="4">
        <f t="shared" si="218"/>
        <v>72</v>
      </c>
      <c r="G143" s="4">
        <v>1</v>
      </c>
      <c r="H143" s="4">
        <f t="shared" si="212"/>
        <v>72</v>
      </c>
      <c r="I143" s="10">
        <f t="shared" si="213"/>
        <v>26280</v>
      </c>
      <c r="J143" s="9">
        <f t="shared" si="214"/>
        <v>26.28</v>
      </c>
      <c r="K143" s="4">
        <v>0.16206999999999999</v>
      </c>
      <c r="L143" s="5">
        <f t="shared" ref="L143" si="219">J143*K143</f>
        <v>4.2591995999999996</v>
      </c>
      <c r="N143" s="5">
        <v>24.97</v>
      </c>
      <c r="P143" s="6">
        <f t="shared" ref="P143" si="220">P142+L143</f>
        <v>2848.1992380687502</v>
      </c>
      <c r="Q143" s="6">
        <f t="shared" ref="Q143" si="221">P143/12</f>
        <v>237.34993650572918</v>
      </c>
      <c r="S143" s="7">
        <v>41882</v>
      </c>
    </row>
    <row r="144" spans="1:19" s="4" customFormat="1" x14ac:dyDescent="0.25">
      <c r="A144" s="4" t="s">
        <v>126</v>
      </c>
      <c r="B144" s="4" t="s">
        <v>122</v>
      </c>
      <c r="C144" s="4" t="s">
        <v>127</v>
      </c>
      <c r="D144" s="4">
        <v>90</v>
      </c>
      <c r="E144" s="4">
        <v>18</v>
      </c>
      <c r="F144" s="4">
        <f t="shared" ref="F144:F147" si="222">D144-E144</f>
        <v>72</v>
      </c>
      <c r="G144" s="4">
        <v>1</v>
      </c>
      <c r="H144" s="4">
        <f t="shared" ref="H144:H147" si="223">F144*G144</f>
        <v>72</v>
      </c>
      <c r="I144" s="10">
        <f t="shared" ref="I144:I147" si="224">H144*365</f>
        <v>26280</v>
      </c>
      <c r="J144" s="9">
        <f t="shared" ref="J144:J147" si="225">I144/1000</f>
        <v>26.28</v>
      </c>
      <c r="K144" s="4">
        <v>0.16206999999999999</v>
      </c>
      <c r="L144" s="5">
        <f t="shared" ref="L144:L146" si="226">J144*K144</f>
        <v>4.2591995999999996</v>
      </c>
      <c r="N144" s="5">
        <v>24.97</v>
      </c>
      <c r="P144" s="6">
        <f t="shared" ref="P144:P146" si="227">P143+L144</f>
        <v>2852.4584376687503</v>
      </c>
      <c r="Q144" s="6">
        <f t="shared" ref="Q144:Q146" si="228">P144/12</f>
        <v>237.7048698057292</v>
      </c>
      <c r="S144" s="7">
        <v>41882</v>
      </c>
    </row>
    <row r="145" spans="1:19" s="4" customFormat="1" x14ac:dyDescent="0.25">
      <c r="A145" s="4" t="s">
        <v>126</v>
      </c>
      <c r="B145" s="4" t="s">
        <v>123</v>
      </c>
      <c r="C145" s="4" t="s">
        <v>127</v>
      </c>
      <c r="D145" s="4">
        <v>90</v>
      </c>
      <c r="E145" s="4">
        <v>18</v>
      </c>
      <c r="F145" s="4">
        <f t="shared" si="222"/>
        <v>72</v>
      </c>
      <c r="G145" s="4">
        <v>1</v>
      </c>
      <c r="H145" s="4">
        <f t="shared" si="223"/>
        <v>72</v>
      </c>
      <c r="I145" s="10">
        <f t="shared" si="224"/>
        <v>26280</v>
      </c>
      <c r="J145" s="9">
        <f t="shared" si="225"/>
        <v>26.28</v>
      </c>
      <c r="K145" s="4">
        <v>0.16206999999999999</v>
      </c>
      <c r="L145" s="5">
        <f t="shared" si="226"/>
        <v>4.2591995999999996</v>
      </c>
      <c r="N145" s="5">
        <v>24.97</v>
      </c>
      <c r="P145" s="6">
        <f t="shared" si="227"/>
        <v>2856.7176372687504</v>
      </c>
      <c r="Q145" s="6">
        <f t="shared" si="228"/>
        <v>238.0598031057292</v>
      </c>
      <c r="S145" s="7">
        <v>41882</v>
      </c>
    </row>
    <row r="146" spans="1:19" s="4" customFormat="1" x14ac:dyDescent="0.25">
      <c r="A146" s="4" t="s">
        <v>126</v>
      </c>
      <c r="B146" s="4" t="s">
        <v>124</v>
      </c>
      <c r="C146" s="4" t="s">
        <v>127</v>
      </c>
      <c r="D146" s="4">
        <v>90</v>
      </c>
      <c r="E146" s="4">
        <v>18</v>
      </c>
      <c r="F146" s="4">
        <f t="shared" si="222"/>
        <v>72</v>
      </c>
      <c r="G146" s="4">
        <v>1</v>
      </c>
      <c r="H146" s="4">
        <f t="shared" si="223"/>
        <v>72</v>
      </c>
      <c r="I146" s="10">
        <f t="shared" si="224"/>
        <v>26280</v>
      </c>
      <c r="J146" s="9">
        <f t="shared" si="225"/>
        <v>26.28</v>
      </c>
      <c r="K146" s="4">
        <v>0.16206999999999999</v>
      </c>
      <c r="L146" s="5">
        <f t="shared" si="226"/>
        <v>4.2591995999999996</v>
      </c>
      <c r="N146" s="5">
        <v>24.97</v>
      </c>
      <c r="P146" s="6">
        <f t="shared" si="227"/>
        <v>2860.9768368687505</v>
      </c>
      <c r="Q146" s="6">
        <f t="shared" si="228"/>
        <v>238.4147364057292</v>
      </c>
      <c r="S146" s="7">
        <v>41882</v>
      </c>
    </row>
    <row r="147" spans="1:19" s="4" customFormat="1" x14ac:dyDescent="0.25">
      <c r="A147" s="4" t="s">
        <v>125</v>
      </c>
      <c r="B147" s="4" t="s">
        <v>119</v>
      </c>
      <c r="C147" s="4" t="s">
        <v>127</v>
      </c>
      <c r="D147" s="4">
        <v>65</v>
      </c>
      <c r="E147" s="4">
        <v>9.5</v>
      </c>
      <c r="F147" s="4">
        <f t="shared" si="222"/>
        <v>55.5</v>
      </c>
      <c r="G147" s="4">
        <v>0.25</v>
      </c>
      <c r="H147" s="4">
        <f t="shared" si="223"/>
        <v>13.875</v>
      </c>
      <c r="I147" s="10">
        <f t="shared" si="224"/>
        <v>5064.375</v>
      </c>
      <c r="J147" s="9">
        <f t="shared" si="225"/>
        <v>5.0643750000000001</v>
      </c>
      <c r="K147" s="4">
        <v>0.16206999999999999</v>
      </c>
      <c r="L147" s="5">
        <f t="shared" ref="L147" si="229">J147*K147</f>
        <v>0.82078325624999993</v>
      </c>
      <c r="N147" s="5">
        <v>10.62</v>
      </c>
      <c r="P147" s="6">
        <f t="shared" ref="P147" si="230">P146+L147</f>
        <v>2861.7976201250003</v>
      </c>
      <c r="Q147" s="6">
        <f t="shared" ref="Q147" si="231">P147/12</f>
        <v>238.4831350104167</v>
      </c>
      <c r="S147" s="7">
        <v>41882</v>
      </c>
    </row>
    <row r="148" spans="1:19" s="4" customFormat="1" x14ac:dyDescent="0.25">
      <c r="A148" s="4" t="s">
        <v>83</v>
      </c>
      <c r="B148" s="4" t="s">
        <v>131</v>
      </c>
      <c r="C148" s="4" t="s">
        <v>132</v>
      </c>
      <c r="D148" s="4">
        <f>25*6</f>
        <v>150</v>
      </c>
      <c r="E148" s="4">
        <f>4*6</f>
        <v>24</v>
      </c>
      <c r="F148" s="4">
        <f t="shared" ref="F148" si="232">D148-E148</f>
        <v>126</v>
      </c>
      <c r="G148" s="4">
        <v>0.25</v>
      </c>
      <c r="H148" s="4">
        <f t="shared" ref="H148" si="233">F148*G148</f>
        <v>31.5</v>
      </c>
      <c r="I148" s="10">
        <f t="shared" ref="I148" si="234">H148*365</f>
        <v>11497.5</v>
      </c>
      <c r="J148" s="9">
        <f t="shared" ref="J148" si="235">I148/1000</f>
        <v>11.4975</v>
      </c>
      <c r="K148" s="4">
        <v>0.16206999999999999</v>
      </c>
      <c r="L148" s="5">
        <f t="shared" ref="L148" si="236">J148*K148</f>
        <v>1.8633998249999999</v>
      </c>
      <c r="N148" s="5">
        <f>24.97</f>
        <v>24.97</v>
      </c>
      <c r="P148" s="6">
        <f t="shared" ref="P148" si="237">P147+L148</f>
        <v>2863.6610199500005</v>
      </c>
      <c r="Q148" s="6">
        <f t="shared" ref="Q148" si="238">P148/12</f>
        <v>238.63841832916671</v>
      </c>
      <c r="S148" s="7">
        <v>41882</v>
      </c>
    </row>
    <row r="149" spans="1:19" s="4" customFormat="1" x14ac:dyDescent="0.25">
      <c r="A149" s="4" t="s">
        <v>152</v>
      </c>
      <c r="I149" s="10" t="s">
        <v>153</v>
      </c>
      <c r="J149" s="9">
        <f>SUM(J5:J148)</f>
        <v>17669.285000000018</v>
      </c>
      <c r="L149" s="5"/>
      <c r="N149" s="5"/>
      <c r="P149" s="6"/>
      <c r="Q149" s="6"/>
      <c r="S149" s="7"/>
    </row>
    <row r="150" spans="1:19" s="4" customFormat="1" x14ac:dyDescent="0.25">
      <c r="I150" s="4" t="s">
        <v>154</v>
      </c>
      <c r="J150" s="9">
        <f>J149/12</f>
        <v>1472.4404166666682</v>
      </c>
      <c r="L150" s="5"/>
      <c r="P150" s="6"/>
      <c r="Q150" s="6"/>
      <c r="S150" s="7"/>
    </row>
    <row r="151" spans="1:19" s="4" customFormat="1" x14ac:dyDescent="0.25">
      <c r="L151" s="12" t="s">
        <v>145</v>
      </c>
      <c r="M151" s="13"/>
      <c r="N151" s="14">
        <f>SUM(N5:N148)</f>
        <v>1405.8242999999975</v>
      </c>
      <c r="P151" s="6"/>
      <c r="Q151" s="6"/>
      <c r="S151" s="7"/>
    </row>
    <row r="152" spans="1:19" s="4" customFormat="1" x14ac:dyDescent="0.25">
      <c r="H152" s="4" t="s">
        <v>155</v>
      </c>
      <c r="J152" s="4">
        <f>2706-2026</f>
        <v>680</v>
      </c>
      <c r="L152" s="15" t="s">
        <v>146</v>
      </c>
      <c r="M152" s="16"/>
      <c r="N152" s="17">
        <f>N151/Q148</f>
        <v>5.8910225346065985</v>
      </c>
      <c r="P152" s="6"/>
      <c r="Q152" s="6"/>
      <c r="S152" s="7"/>
    </row>
    <row r="153" spans="1:19" x14ac:dyDescent="0.25">
      <c r="A153" s="4"/>
      <c r="J153">
        <f>J152*0.19</f>
        <v>129.19999999999999</v>
      </c>
    </row>
    <row r="155" spans="1:19" x14ac:dyDescent="0.25">
      <c r="A155" s="11" t="s">
        <v>128</v>
      </c>
      <c r="L155" t="s">
        <v>143</v>
      </c>
      <c r="N155" s="2"/>
    </row>
    <row r="156" spans="1:19" x14ac:dyDescent="0.25">
      <c r="A156" t="s">
        <v>129</v>
      </c>
      <c r="C156" t="s">
        <v>133</v>
      </c>
      <c r="D156">
        <f>9*25</f>
        <v>225</v>
      </c>
      <c r="E156">
        <f>9*25</f>
        <v>225</v>
      </c>
      <c r="F156">
        <f>D156-E156</f>
        <v>0</v>
      </c>
      <c r="G156">
        <v>0.25</v>
      </c>
      <c r="H156">
        <f>G156*E156</f>
        <v>56.25</v>
      </c>
      <c r="I156">
        <f>H156*365</f>
        <v>20531.25</v>
      </c>
      <c r="J156">
        <f>I156/1000</f>
        <v>20.53125</v>
      </c>
      <c r="K156">
        <f>0.16207</f>
        <v>0.16206999999999999</v>
      </c>
      <c r="L156" s="1">
        <f>J156*K156</f>
        <v>3.3274996875</v>
      </c>
    </row>
    <row r="157" spans="1:19" x14ac:dyDescent="0.25">
      <c r="A157" t="s">
        <v>164</v>
      </c>
      <c r="C157" t="s">
        <v>132</v>
      </c>
      <c r="D157">
        <f>6*25</f>
        <v>150</v>
      </c>
      <c r="E157">
        <f>6*25</f>
        <v>150</v>
      </c>
      <c r="F157">
        <f t="shared" ref="F157:F169" si="239">D157-E157</f>
        <v>0</v>
      </c>
      <c r="G157">
        <v>2</v>
      </c>
      <c r="H157">
        <f t="shared" ref="H157:H169" si="240">G157*E157</f>
        <v>300</v>
      </c>
      <c r="I157">
        <f t="shared" ref="I157:I169" si="241">H157*365</f>
        <v>109500</v>
      </c>
      <c r="J157">
        <f t="shared" ref="J157:J169" si="242">I157/1000</f>
        <v>109.5</v>
      </c>
      <c r="K157">
        <f t="shared" ref="K157:K169" si="243">0.16207</f>
        <v>0.16206999999999999</v>
      </c>
      <c r="L157" s="1">
        <f t="shared" ref="L157:L169" si="244">J157*K157</f>
        <v>17.746665</v>
      </c>
    </row>
    <row r="158" spans="1:19" x14ac:dyDescent="0.25">
      <c r="A158" t="s">
        <v>130</v>
      </c>
      <c r="C158" t="s">
        <v>134</v>
      </c>
      <c r="D158">
        <f>3*25</f>
        <v>75</v>
      </c>
      <c r="E158">
        <f>3*25</f>
        <v>75</v>
      </c>
      <c r="F158">
        <f t="shared" si="239"/>
        <v>0</v>
      </c>
      <c r="G158">
        <v>0.25</v>
      </c>
      <c r="H158">
        <f t="shared" si="240"/>
        <v>18.75</v>
      </c>
      <c r="I158">
        <f t="shared" si="241"/>
        <v>6843.75</v>
      </c>
      <c r="J158">
        <f t="shared" si="242"/>
        <v>6.84375</v>
      </c>
      <c r="K158">
        <f t="shared" si="243"/>
        <v>0.16206999999999999</v>
      </c>
      <c r="L158" s="1">
        <f t="shared" si="244"/>
        <v>1.1091665625</v>
      </c>
    </row>
    <row r="159" spans="1:19" x14ac:dyDescent="0.25">
      <c r="A159" t="s">
        <v>136</v>
      </c>
      <c r="C159" t="s">
        <v>135</v>
      </c>
      <c r="D159">
        <f>5*25</f>
        <v>125</v>
      </c>
      <c r="E159">
        <f>5*25</f>
        <v>125</v>
      </c>
      <c r="F159">
        <f t="shared" si="239"/>
        <v>0</v>
      </c>
      <c r="G159">
        <v>5</v>
      </c>
      <c r="H159">
        <f t="shared" si="240"/>
        <v>625</v>
      </c>
      <c r="I159">
        <f t="shared" si="241"/>
        <v>228125</v>
      </c>
      <c r="J159">
        <f t="shared" si="242"/>
        <v>228.125</v>
      </c>
      <c r="K159">
        <f t="shared" si="243"/>
        <v>0.16206999999999999</v>
      </c>
      <c r="L159" s="1">
        <f t="shared" si="244"/>
        <v>36.972218749999996</v>
      </c>
    </row>
    <row r="160" spans="1:19" x14ac:dyDescent="0.25">
      <c r="A160" t="s">
        <v>165</v>
      </c>
      <c r="C160" t="s">
        <v>132</v>
      </c>
      <c r="D160">
        <f>6*25</f>
        <v>150</v>
      </c>
      <c r="E160">
        <f>6*25</f>
        <v>150</v>
      </c>
      <c r="F160">
        <f t="shared" si="239"/>
        <v>0</v>
      </c>
      <c r="G160">
        <v>4</v>
      </c>
      <c r="H160">
        <f t="shared" si="240"/>
        <v>600</v>
      </c>
      <c r="I160">
        <f t="shared" si="241"/>
        <v>219000</v>
      </c>
      <c r="J160">
        <f t="shared" si="242"/>
        <v>219</v>
      </c>
      <c r="K160">
        <f t="shared" si="243"/>
        <v>0.16206999999999999</v>
      </c>
      <c r="L160" s="1">
        <f t="shared" si="244"/>
        <v>35.49333</v>
      </c>
    </row>
    <row r="161" spans="1:12" x14ac:dyDescent="0.25">
      <c r="A161" t="s">
        <v>83</v>
      </c>
      <c r="B161" t="s">
        <v>137</v>
      </c>
      <c r="C161" t="s">
        <v>139</v>
      </c>
      <c r="D161">
        <f>30</f>
        <v>30</v>
      </c>
      <c r="E161">
        <f>30</f>
        <v>30</v>
      </c>
      <c r="F161">
        <f t="shared" si="239"/>
        <v>0</v>
      </c>
      <c r="G161">
        <v>0.25</v>
      </c>
      <c r="H161">
        <f t="shared" si="240"/>
        <v>7.5</v>
      </c>
      <c r="I161">
        <f t="shared" si="241"/>
        <v>2737.5</v>
      </c>
      <c r="J161">
        <f t="shared" si="242"/>
        <v>2.7374999999999998</v>
      </c>
      <c r="K161">
        <f t="shared" si="243"/>
        <v>0.16206999999999999</v>
      </c>
      <c r="L161" s="1">
        <f t="shared" si="244"/>
        <v>0.44366662499999993</v>
      </c>
    </row>
    <row r="162" spans="1:12" x14ac:dyDescent="0.25">
      <c r="A162" t="s">
        <v>138</v>
      </c>
      <c r="B162" t="s">
        <v>137</v>
      </c>
      <c r="C162" t="s">
        <v>139</v>
      </c>
      <c r="D162">
        <f>30</f>
        <v>30</v>
      </c>
      <c r="E162">
        <f>30</f>
        <v>30</v>
      </c>
      <c r="F162">
        <f t="shared" si="239"/>
        <v>0</v>
      </c>
      <c r="G162">
        <v>0.25</v>
      </c>
      <c r="H162">
        <f t="shared" si="240"/>
        <v>7.5</v>
      </c>
      <c r="I162">
        <f t="shared" si="241"/>
        <v>2737.5</v>
      </c>
      <c r="J162">
        <f t="shared" si="242"/>
        <v>2.7374999999999998</v>
      </c>
      <c r="K162">
        <f t="shared" si="243"/>
        <v>0.16206999999999999</v>
      </c>
      <c r="L162" s="1">
        <f t="shared" si="244"/>
        <v>0.44366662499999993</v>
      </c>
    </row>
    <row r="163" spans="1:12" x14ac:dyDescent="0.25">
      <c r="A163" t="s">
        <v>148</v>
      </c>
      <c r="C163" t="s">
        <v>149</v>
      </c>
      <c r="D163">
        <v>130</v>
      </c>
      <c r="E163">
        <v>130</v>
      </c>
      <c r="F163">
        <f t="shared" ref="F163" si="245">D163-E163</f>
        <v>0</v>
      </c>
      <c r="G163">
        <v>2</v>
      </c>
      <c r="H163">
        <f t="shared" ref="H163" si="246">G163*E163</f>
        <v>260</v>
      </c>
      <c r="I163">
        <f t="shared" si="241"/>
        <v>94900</v>
      </c>
      <c r="J163">
        <f t="shared" si="242"/>
        <v>94.9</v>
      </c>
      <c r="K163">
        <f t="shared" si="243"/>
        <v>0.16206999999999999</v>
      </c>
      <c r="L163" s="1">
        <f t="shared" ref="L163" si="247">J163*K163</f>
        <v>15.380443</v>
      </c>
    </row>
    <row r="164" spans="1:12" x14ac:dyDescent="0.25">
      <c r="A164" t="s">
        <v>147</v>
      </c>
      <c r="C164" t="s">
        <v>141</v>
      </c>
      <c r="D164">
        <v>40</v>
      </c>
      <c r="E164">
        <v>40</v>
      </c>
      <c r="F164">
        <f t="shared" ref="F164" si="248">D164-E164</f>
        <v>0</v>
      </c>
      <c r="G164">
        <v>0.25</v>
      </c>
      <c r="H164">
        <f t="shared" ref="H164" si="249">G164*E164</f>
        <v>10</v>
      </c>
      <c r="I164">
        <f t="shared" si="241"/>
        <v>3650</v>
      </c>
      <c r="J164">
        <f t="shared" si="242"/>
        <v>3.65</v>
      </c>
      <c r="K164">
        <f t="shared" si="243"/>
        <v>0.16206999999999999</v>
      </c>
      <c r="L164" s="1">
        <f t="shared" ref="L164" si="250">J164*K164</f>
        <v>0.5915554999999999</v>
      </c>
    </row>
    <row r="165" spans="1:12" x14ac:dyDescent="0.25">
      <c r="A165" t="s">
        <v>166</v>
      </c>
      <c r="C165" t="s">
        <v>141</v>
      </c>
      <c r="D165">
        <v>40</v>
      </c>
      <c r="E165">
        <v>40</v>
      </c>
      <c r="F165">
        <f t="shared" si="239"/>
        <v>0</v>
      </c>
      <c r="G165">
        <v>1</v>
      </c>
      <c r="H165">
        <f t="shared" si="240"/>
        <v>40</v>
      </c>
      <c r="I165">
        <f t="shared" si="241"/>
        <v>14600</v>
      </c>
      <c r="J165">
        <f t="shared" si="242"/>
        <v>14.6</v>
      </c>
      <c r="K165">
        <f t="shared" si="243"/>
        <v>0.16206999999999999</v>
      </c>
      <c r="L165" s="1">
        <f t="shared" si="244"/>
        <v>2.3662219999999996</v>
      </c>
    </row>
    <row r="166" spans="1:12" x14ac:dyDescent="0.25">
      <c r="A166" t="s">
        <v>167</v>
      </c>
      <c r="C166" t="s">
        <v>141</v>
      </c>
      <c r="D166">
        <v>40</v>
      </c>
      <c r="E166">
        <v>40</v>
      </c>
      <c r="F166">
        <f t="shared" si="239"/>
        <v>0</v>
      </c>
      <c r="G166">
        <v>1</v>
      </c>
      <c r="H166">
        <f t="shared" si="240"/>
        <v>40</v>
      </c>
      <c r="I166">
        <f t="shared" si="241"/>
        <v>14600</v>
      </c>
      <c r="J166">
        <f t="shared" si="242"/>
        <v>14.6</v>
      </c>
      <c r="K166">
        <f t="shared" si="243"/>
        <v>0.16206999999999999</v>
      </c>
      <c r="L166" s="1">
        <f t="shared" si="244"/>
        <v>2.3662219999999996</v>
      </c>
    </row>
    <row r="167" spans="1:12" x14ac:dyDescent="0.25">
      <c r="A167" t="s">
        <v>150</v>
      </c>
      <c r="C167" t="s">
        <v>151</v>
      </c>
      <c r="D167">
        <v>125</v>
      </c>
      <c r="E167">
        <v>125</v>
      </c>
      <c r="F167">
        <f t="shared" si="239"/>
        <v>0</v>
      </c>
      <c r="G167">
        <v>2</v>
      </c>
      <c r="H167">
        <f t="shared" ref="H167" si="251">G167*E167</f>
        <v>250</v>
      </c>
      <c r="I167">
        <f t="shared" si="241"/>
        <v>91250</v>
      </c>
      <c r="J167">
        <f t="shared" si="242"/>
        <v>91.25</v>
      </c>
      <c r="K167">
        <f t="shared" si="243"/>
        <v>0.16206999999999999</v>
      </c>
      <c r="L167" s="1">
        <f t="shared" ref="L167" si="252">J167*K167</f>
        <v>14.7888875</v>
      </c>
    </row>
    <row r="168" spans="1:12" x14ac:dyDescent="0.25">
      <c r="A168" t="s">
        <v>140</v>
      </c>
      <c r="C168" t="s">
        <v>142</v>
      </c>
      <c r="D168">
        <v>90</v>
      </c>
      <c r="E168">
        <v>90</v>
      </c>
      <c r="F168">
        <f t="shared" si="239"/>
        <v>0</v>
      </c>
      <c r="G168">
        <v>1</v>
      </c>
      <c r="H168">
        <f t="shared" si="240"/>
        <v>90</v>
      </c>
      <c r="I168">
        <f t="shared" si="241"/>
        <v>32850</v>
      </c>
      <c r="J168">
        <f t="shared" si="242"/>
        <v>32.85</v>
      </c>
      <c r="K168">
        <f t="shared" si="243"/>
        <v>0.16206999999999999</v>
      </c>
      <c r="L168" s="1">
        <f t="shared" si="244"/>
        <v>5.3239995000000002</v>
      </c>
    </row>
    <row r="169" spans="1:12" x14ac:dyDescent="0.25">
      <c r="A169" t="s">
        <v>140</v>
      </c>
      <c r="C169" t="s">
        <v>142</v>
      </c>
      <c r="D169">
        <v>90</v>
      </c>
      <c r="E169">
        <v>90</v>
      </c>
      <c r="F169">
        <f t="shared" si="239"/>
        <v>0</v>
      </c>
      <c r="G169">
        <v>1</v>
      </c>
      <c r="H169">
        <f t="shared" si="240"/>
        <v>90</v>
      </c>
      <c r="I169">
        <f t="shared" si="241"/>
        <v>32850</v>
      </c>
      <c r="J169">
        <f t="shared" si="242"/>
        <v>32.85</v>
      </c>
      <c r="K169">
        <f t="shared" si="243"/>
        <v>0.16206999999999999</v>
      </c>
      <c r="L169" s="1">
        <f t="shared" si="244"/>
        <v>5.3239995000000002</v>
      </c>
    </row>
    <row r="171" spans="1:12" x14ac:dyDescent="0.25">
      <c r="H171" t="s">
        <v>144</v>
      </c>
      <c r="L171" s="2">
        <f>SUM(L156:L169)</f>
        <v>141.67754225000002</v>
      </c>
    </row>
  </sheetData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MWL3</cp:lastModifiedBy>
  <dcterms:created xsi:type="dcterms:W3CDTF">2014-08-23T17:41:53Z</dcterms:created>
  <dcterms:modified xsi:type="dcterms:W3CDTF">2014-11-03T19:26:03Z</dcterms:modified>
</cp:coreProperties>
</file>